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hlet.Amare\Desktop\"/>
    </mc:Choice>
  </mc:AlternateContent>
  <xr:revisionPtr revIDLastSave="0" documentId="8_{0DF31417-689F-42D4-8617-4C9A3D851636}" xr6:coauthVersionLast="36" xr6:coauthVersionMax="36" xr10:uidLastSave="{00000000-0000-0000-0000-000000000000}"/>
  <bookViews>
    <workbookView xWindow="0" yWindow="0" windowWidth="19200" windowHeight="6930" activeTab="2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L21" i="3"/>
  <c r="L3" i="3"/>
  <c r="C21" i="3"/>
  <c r="L3" i="2"/>
  <c r="L21" i="2" s="1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H14" i="1" s="1"/>
  <c r="A2" i="1" s="1"/>
  <c r="A2" i="2" s="1"/>
  <c r="A2" i="3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6" l="1"/>
  <c r="A2" i="6"/>
  <c r="Q32" i="3"/>
  <c r="H32" i="3"/>
  <c r="Q14" i="3"/>
  <c r="H14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9" i="1" l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<sst xmlns="http://schemas.openxmlformats.org/spreadsheetml/2006/main" count="174" uniqueCount="19">
  <si>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</si>
  <si>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</si>
  <si>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</si>
  <si>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</si>
  <si>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</si>
  <si>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</si>
  <si>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</si>
  <si>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</si>
  <si>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</si>
  <si>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</si>
  <si>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</si>
  <si>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</si>
  <si>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</si>
  <si>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EDI</t>
  </si>
  <si>
    <t>Tsigereda Mekuria</t>
  </si>
  <si>
    <t>Date 4/4/2025</t>
  </si>
  <si>
    <t>Date 4/18/2025</t>
  </si>
  <si>
    <t>Date 4/11/2025</t>
  </si>
  <si>
    <t>Date 4/25/2025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</si>
</sst>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6" fontId="0" fillId="0" borderId="14" xfId="0" applyNumberFormat="1" applyBorder="1" applyAlignment="1">
      <alignment horizontal="left" vertical="center" wrapText="1" inden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32957</xdr:rowOff>
    </xdr:from>
    <xdr:to>
      <xdr:col>1</xdr:col>
      <xdr:colOff>389343</xdr:colOff>
      <xdr:row>18</xdr:row>
      <xdr:rowOff>300418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509707"/>
          <a:ext cx="285292" cy="26746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32957</xdr:rowOff>
    </xdr:from>
    <xdr:ext cx="285292" cy="267461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970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32957</xdr:rowOff>
    </xdr:from>
    <xdr:ext cx="285292" cy="267461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53965</xdr:rowOff>
    </xdr:from>
    <xdr:to>
      <xdr:col>1</xdr:col>
      <xdr:colOff>509797</xdr:colOff>
      <xdr:row>0</xdr:row>
      <xdr:rowOff>491910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53965"/>
          <a:ext cx="467142" cy="437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32957</xdr:rowOff>
    </xdr:from>
    <xdr:to>
      <xdr:col>1</xdr:col>
      <xdr:colOff>389342</xdr:colOff>
      <xdr:row>0</xdr:row>
      <xdr:rowOff>300418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120456</xdr:rowOff>
    </xdr:from>
    <xdr:to>
      <xdr:col>1</xdr:col>
      <xdr:colOff>466825</xdr:colOff>
      <xdr:row>18</xdr:row>
      <xdr:rowOff>289117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406706"/>
          <a:ext cx="383106" cy="35916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32957</xdr:rowOff>
    </xdr:from>
    <xdr:ext cx="285292" cy="267461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970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32957</xdr:rowOff>
    </xdr:from>
    <xdr:ext cx="285292" cy="267461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90107</xdr:rowOff>
    </xdr:from>
    <xdr:to>
      <xdr:col>1</xdr:col>
      <xdr:colOff>409345</xdr:colOff>
      <xdr:row>0</xdr:row>
      <xdr:rowOff>357568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90107"/>
          <a:ext cx="285292" cy="267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33898</xdr:rowOff>
    </xdr:from>
    <xdr:to>
      <xdr:col>1</xdr:col>
      <xdr:colOff>389609</xdr:colOff>
      <xdr:row>19</xdr:row>
      <xdr:rowOff>4200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43998"/>
          <a:ext cx="293443" cy="27510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32957</xdr:rowOff>
    </xdr:from>
    <xdr:ext cx="285292" cy="267461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430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32957</xdr:rowOff>
    </xdr:from>
    <xdr:ext cx="285292" cy="267461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32957"/>
          <a:ext cx="285292" cy="26746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742950</xdr:colOff>
      <xdr:row>33</xdr:row>
      <xdr:rowOff>6350</xdr:rowOff>
    </xdr:from>
    <xdr:to>
      <xdr:col>4</xdr:col>
      <xdr:colOff>146356</xdr:colOff>
      <xdr:row>34</xdr:row>
      <xdr:rowOff>163606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ED3D7B-6B57-45BD-A82C-D4C3FDB3A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6050" y="8382000"/>
          <a:ext cx="603556" cy="341406"/>
        </a:xfrm>
        <a:prstGeom prst="rect">
          <a:avLst/>
        </a:prstGeom>
      </xdr:spPr>
    </xdr:pic>
    <xdr:clientData/>
  </xdr:twoCellAnchor>
  <xdr:twoCellAnchor editAs="oneCell">
    <xdr:from>
      <xdr:col>3</xdr:col>
      <xdr:colOff>736600</xdr:colOff>
      <xdr:row>15</xdr:row>
      <xdr:rowOff>12700</xdr:rowOff>
    </xdr:from>
    <xdr:to>
      <xdr:col>4</xdr:col>
      <xdr:colOff>140006</xdr:colOff>
      <xdr:row>16</xdr:row>
      <xdr:rowOff>169956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E2B4D0E-EE5B-4C17-A756-986DD0651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49700" y="4013200"/>
          <a:ext cx="603556" cy="341406"/>
        </a:xfrm>
        <a:prstGeom prst="rect">
          <a:avLst/>
        </a:prstGeom>
      </xdr:spPr>
    </xdr:pic>
    <xdr:clientData/>
  </xdr:twoCellAnchor>
  <xdr:twoCellAnchor editAs="oneCell">
    <xdr:from>
      <xdr:col>12</xdr:col>
      <xdr:colOff>812800</xdr:colOff>
      <xdr:row>15</xdr:row>
      <xdr:rowOff>19050</xdr:rowOff>
    </xdr:from>
    <xdr:to>
      <xdr:col>13</xdr:col>
      <xdr:colOff>216206</xdr:colOff>
      <xdr:row>16</xdr:row>
      <xdr:rowOff>176306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2030734-E98A-472C-B6BB-A7972FCB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52550" y="4019550"/>
          <a:ext cx="603556" cy="341406"/>
        </a:xfrm>
        <a:prstGeom prst="rect">
          <a:avLst/>
        </a:prstGeom>
      </xdr:spPr>
    </xdr:pic>
    <xdr:clientData/>
  </xdr:twoCellAnchor>
  <xdr:twoCellAnchor editAs="oneCell">
    <xdr:from>
      <xdr:col>12</xdr:col>
      <xdr:colOff>692150</xdr:colOff>
      <xdr:row>33</xdr:row>
      <xdr:rowOff>19050</xdr:rowOff>
    </xdr:from>
    <xdr:to>
      <xdr:col>13</xdr:col>
      <xdr:colOff>95556</xdr:colOff>
      <xdr:row>34</xdr:row>
      <xdr:rowOff>176306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1D6F5DB-8ADE-4DE7-B5FC-D1EFF201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931900" y="8394700"/>
          <a:ext cx="603556" cy="341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85400</xdr:rowOff>
    </xdr:from>
    <xdr:to>
      <xdr:col>1</xdr:col>
      <xdr:colOff>355631</xdr:colOff>
      <xdr:row>1</xdr:row>
      <xdr:rowOff>327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85400"/>
          <a:ext cx="244536" cy="2292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736600</xdr:colOff>
      <xdr:row>15</xdr:row>
      <xdr:rowOff>19050</xdr:rowOff>
    </xdr:from>
    <xdr:to>
      <xdr:col>4</xdr:col>
      <xdr:colOff>140006</xdr:colOff>
      <xdr:row>16</xdr:row>
      <xdr:rowOff>176306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610A61-A451-4F9E-8238-3C2CF7847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49700" y="3600450"/>
          <a:ext cx="603556" cy="3414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workbookViewId="0">
      <selection activeCell="C3" sqref="C3:D3"/>
    </sheetView>
  </sheetViews>
  <sheetFormatPr defaultColWidth="10.6640625" defaultRowHeight="14"/>
  <cols>
    <col min="2" max="8" width="15.75" customWidth="1"/>
    <col min="11" max="17" width="15.75" customWidth="1"/>
  </cols>
  <sheetData>
    <row r="1" spans="1:17" ht="40.5" customHeight="1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19.5" thickBot="1">
      <c r="A2" s="14">
        <f>H14+H32+Q14+Q32</f>
        <v>0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EDI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2" t="s">
        <v>14</v>
      </c>
      <c r="D3" s="23"/>
      <c r="E3" s="1"/>
      <c r="F3" s="4"/>
      <c r="G3" s="20"/>
      <c r="H3" s="20"/>
      <c r="J3" s="1"/>
      <c r="K3" s="3" t="s">
        <v>1</v>
      </c>
      <c r="L3" s="19" t="str">
        <f>C3</f>
        <v>Tsigereda Mekuria</v>
      </c>
      <c r="M3" s="19"/>
      <c r="N3" s="1"/>
      <c r="O3" s="4"/>
      <c r="P3" s="20"/>
      <c r="Q3" s="20"/>
    </row>
    <row r="4" spans="1:17" ht="14.5" thickBot="1">
      <c r="A4" s="1"/>
      <c r="B4" s="5" t="s">
        <v>2</v>
      </c>
      <c r="C4" s="24">
        <v>45695</v>
      </c>
      <c r="D4" s="24"/>
      <c r="E4" s="1"/>
      <c r="F4" s="1"/>
      <c r="G4" s="1"/>
      <c r="H4" s="1"/>
      <c r="J4" s="1"/>
      <c r="K4" s="5" t="s">
        <v>2</v>
      </c>
      <c r="L4" s="21">
        <v>45709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49999999999999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49999999999999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49999999999999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49999999999999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49999999999999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49999999999999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49999999999999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5" thickTop="1">
      <c r="A15" s="1"/>
      <c r="B15" s="1"/>
      <c r="C15" s="1"/>
      <c r="D15" s="25"/>
      <c r="E15" s="26"/>
      <c r="F15" s="26"/>
      <c r="G15" s="27"/>
      <c r="H15" s="6"/>
      <c r="J15" s="1"/>
      <c r="K15" s="1"/>
      <c r="L15" s="1"/>
      <c r="M15" s="15"/>
      <c r="N15" s="15"/>
      <c r="O15" s="15"/>
      <c r="P15" s="15"/>
      <c r="Q15" s="6"/>
    </row>
    <row r="16" spans="1:17" ht="14.5">
      <c r="A16" s="1"/>
      <c r="B16" s="1"/>
      <c r="C16" s="1"/>
      <c r="D16" s="28" t="s">
        <v>10</v>
      </c>
      <c r="E16" s="28"/>
      <c r="F16" s="28"/>
      <c r="G16" s="28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19.5" thickBot="1">
      <c r="A20" s="1"/>
      <c r="B20" s="2" t="str">
        <f>B2</f>
        <v>EDI</v>
      </c>
      <c r="C20" s="1"/>
      <c r="D20" s="1"/>
      <c r="E20" s="1"/>
      <c r="F20" s="1"/>
      <c r="G20" s="1"/>
      <c r="H20" s="1"/>
      <c r="J20" s="1"/>
      <c r="K20" s="2" t="str">
        <f>B2</f>
        <v>EDI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2" t="str">
        <f>C3</f>
        <v>Tsigereda Mekuria</v>
      </c>
      <c r="D21" s="23"/>
      <c r="E21" s="1"/>
      <c r="F21" s="4"/>
      <c r="G21" s="20"/>
      <c r="H21" s="20"/>
      <c r="J21" s="1"/>
      <c r="K21" s="3" t="s">
        <v>1</v>
      </c>
      <c r="L21" s="19" t="str">
        <f>C3</f>
        <v>Tsigereda Mekuria</v>
      </c>
      <c r="M21" s="19"/>
      <c r="N21" s="1"/>
      <c r="O21" s="4"/>
      <c r="P21" s="20"/>
      <c r="Q21" s="20"/>
    </row>
    <row r="22" spans="1:17" ht="14.5" thickBot="1">
      <c r="A22" s="1"/>
      <c r="B22" s="5" t="s">
        <v>2</v>
      </c>
      <c r="C22" s="24">
        <v>45702</v>
      </c>
      <c r="D22" s="24"/>
      <c r="E22" s="1"/>
      <c r="F22" s="1"/>
      <c r="G22" s="1"/>
      <c r="H22" s="1"/>
      <c r="J22" s="1"/>
      <c r="K22" s="5" t="s">
        <v>2</v>
      </c>
      <c r="L22" s="21">
        <v>45716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49999999999999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49999999999999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49999999999999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49999999999999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49999999999999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49999999999999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49999999999999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ht="14.5">
      <c r="A34" s="1"/>
      <c r="B34" s="1"/>
      <c r="C34" s="1"/>
      <c r="D34" s="16" t="s">
        <v>10</v>
      </c>
      <c r="E34" s="17"/>
      <c r="F34" s="17"/>
      <c r="G34" s="17"/>
      <c r="H34" s="13" t="s">
        <v>4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workbookViewId="0">
      <selection activeCell="E3" sqref="E3"/>
    </sheetView>
  </sheetViews>
  <sheetFormatPr defaultColWidth="10.6640625" defaultRowHeight="14"/>
  <cols>
    <col min="2" max="8" width="15.75" customWidth="1"/>
    <col min="11" max="17" width="15.75" customWidth="1"/>
  </cols>
  <sheetData>
    <row r="1" spans="1:17" ht="23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19.5" thickBot="1">
      <c r="A2" s="14">
        <f>' Feb 25'!A2+'March 25'!H14+'March 25'!H32+'March 25'!Q14+'March 25'!Q32</f>
        <v>0</v>
      </c>
      <c r="B2" s="2" t="str">
        <f>' Feb 25'!B2</f>
        <v>EDI</v>
      </c>
      <c r="C2" s="1"/>
      <c r="D2" s="1"/>
      <c r="E2" s="1"/>
      <c r="F2" s="1"/>
      <c r="G2" s="1"/>
      <c r="H2" s="1"/>
      <c r="J2" s="1"/>
      <c r="K2" s="2" t="str">
        <f>B2</f>
        <v>EDI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Tsigereda Mekuria</v>
      </c>
      <c r="M3" s="19"/>
      <c r="N3" s="1"/>
      <c r="O3" s="4"/>
      <c r="P3" s="20"/>
      <c r="Q3" s="20"/>
    </row>
    <row r="4" spans="1:17" ht="14.5" thickBot="1">
      <c r="A4" s="1"/>
      <c r="B4" s="5" t="s">
        <v>2</v>
      </c>
      <c r="C4" s="21">
        <v>45723</v>
      </c>
      <c r="D4" s="21"/>
      <c r="E4" s="1"/>
      <c r="F4" s="1"/>
      <c r="G4" s="1"/>
      <c r="H4" s="1"/>
      <c r="J4" s="1"/>
      <c r="K4" s="5" t="s">
        <v>2</v>
      </c>
      <c r="L4" s="21">
        <f>C22+7</f>
        <v>45737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49999999999999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49999999999999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49999999999999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49999999999999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49999999999999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49999999999999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49999999999999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5" thickTop="1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 ht="14.5">
      <c r="A16" s="1"/>
      <c r="B16" s="1"/>
      <c r="C16" s="1"/>
      <c r="D16" s="16" t="s">
        <v>10</v>
      </c>
      <c r="E16" s="17"/>
      <c r="F16" s="17"/>
      <c r="G16" s="17"/>
      <c r="H16" s="13" t="s">
        <v>4</v>
      </c>
      <c r="J16" s="1"/>
      <c r="K16" s="1"/>
      <c r="L16" s="1"/>
      <c r="M16" s="16" t="s">
        <v>10</v>
      </c>
      <c r="N16" s="17"/>
      <c r="O16" s="17"/>
      <c r="P16" s="1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19.5" thickBot="1">
      <c r="A20" s="1"/>
      <c r="B20" s="2" t="str">
        <f>B2</f>
        <v>EDI</v>
      </c>
      <c r="C20" s="1"/>
      <c r="D20" s="1"/>
      <c r="E20" s="1"/>
      <c r="F20" s="1"/>
      <c r="G20" s="1"/>
      <c r="H20" s="1"/>
      <c r="J20" s="1"/>
      <c r="K20" s="2" t="str">
        <f>B2</f>
        <v>EDI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19" t="str">
        <f>C3</f>
        <v>Tsigereda Mekuria</v>
      </c>
      <c r="D21" s="19"/>
      <c r="E21" s="1"/>
      <c r="F21" s="4"/>
      <c r="G21" s="20"/>
      <c r="H21" s="20"/>
      <c r="J21" s="1"/>
      <c r="K21" s="3" t="s">
        <v>1</v>
      </c>
      <c r="L21" s="19" t="str">
        <f>L3</f>
        <v>Tsigereda Mekuria</v>
      </c>
      <c r="M21" s="19"/>
      <c r="N21" s="1"/>
      <c r="O21" s="4"/>
      <c r="P21" s="20"/>
      <c r="Q21" s="20"/>
    </row>
    <row r="22" spans="1:17" ht="14.5" thickBot="1">
      <c r="A22" s="1"/>
      <c r="B22" s="5" t="s">
        <v>2</v>
      </c>
      <c r="C22" s="21">
        <f>C4+7</f>
        <v>45730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45744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49999999999999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49999999999999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49999999999999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49999999999999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49999999999999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49999999999999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49999999999999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ht="14.5">
      <c r="A34" s="1"/>
      <c r="B34" s="1"/>
      <c r="C34" s="1"/>
      <c r="D34" s="16" t="s">
        <v>10</v>
      </c>
      <c r="E34" s="17"/>
      <c r="F34" s="17"/>
      <c r="G34" s="17"/>
      <c r="H34" s="13" t="s">
        <v>4</v>
      </c>
      <c r="J34" s="1"/>
      <c r="K34" s="1"/>
      <c r="L34" s="1"/>
      <c r="M34" s="16" t="s">
        <v>10</v>
      </c>
      <c r="N34" s="17"/>
      <c r="O34" s="17"/>
      <c r="P34" s="1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abSelected="1" topLeftCell="F6" workbookViewId="0">
      <selection activeCell="P7" sqref="P7:P13"/>
    </sheetView>
  </sheetViews>
  <sheetFormatPr defaultColWidth="10.6640625" defaultRowHeight="14"/>
  <cols>
    <col min="2" max="8" width="15.75" customWidth="1"/>
    <col min="11" max="17" width="15.75" customWidth="1"/>
  </cols>
  <sheetData>
    <row r="1" spans="1:17" ht="36" customHeight="1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19.5" thickBot="1">
      <c r="A2" s="14">
        <f>'March 25'!A2+'March 25'!H14+'March 25'!H32+'March 25'!Q14+'March 25'!Q32</f>
        <v>0</v>
      </c>
      <c r="B2" s="2" t="str">
        <f>' Feb 25'!B2</f>
        <v>EDI</v>
      </c>
      <c r="C2" s="1"/>
      <c r="D2" s="1"/>
      <c r="E2" s="1"/>
      <c r="F2" s="1"/>
      <c r="G2" s="1"/>
      <c r="H2" s="1"/>
      <c r="J2" s="1"/>
      <c r="K2" s="2" t="str">
        <f>B2</f>
        <v>EDI</v>
      </c>
      <c r="L2" s="1"/>
      <c r="M2" s="1"/>
      <c r="N2" s="1"/>
      <c r="O2" s="1"/>
      <c r="P2" s="1"/>
      <c r="Q2" s="1"/>
    </row>
    <row r="3" spans="1:17" ht="14.5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Tsigereda Mekuria</v>
      </c>
      <c r="M3" s="19"/>
      <c r="N3" s="1"/>
      <c r="O3" s="4"/>
      <c r="P3" s="20"/>
      <c r="Q3" s="20"/>
    </row>
    <row r="4" spans="1:17" ht="14.5" thickBot="1">
      <c r="A4" s="1"/>
      <c r="B4" s="5" t="s">
        <v>2</v>
      </c>
      <c r="C4" s="21">
        <v>45751</v>
      </c>
      <c r="D4" s="21"/>
      <c r="E4" s="1"/>
      <c r="F4" s="1"/>
      <c r="G4" s="1"/>
      <c r="H4" s="1"/>
      <c r="J4" s="1"/>
      <c r="K4" s="5" t="s">
        <v>2</v>
      </c>
      <c r="L4" s="21">
        <f>C22+7</f>
        <v>45765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49999999999999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49999999999999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49999999999999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1</v>
      </c>
      <c r="E9" s="9"/>
      <c r="F9" s="9"/>
      <c r="G9" s="10"/>
      <c r="H9" s="9">
        <f>IFERROR(SUM(D9:G9), "")</f>
        <v>1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49999999999999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>
        <v>2</v>
      </c>
      <c r="E10" s="9"/>
      <c r="F10" s="9"/>
      <c r="G10" s="10"/>
      <c r="H10" s="9">
        <f>IFERROR(SUM(D10:G10), "")</f>
        <v>2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2</v>
      </c>
      <c r="N10" s="9"/>
      <c r="O10" s="9"/>
      <c r="P10" s="10"/>
      <c r="Q10" s="9">
        <f>IFERROR(SUM(M10:P10), "")</f>
        <v>2</v>
      </c>
    </row>
    <row r="11" spans="1:17" ht="20.149999999999999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/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/>
      <c r="Q11" s="9">
        <f>IFERROR(SUM(M11:P11), "")</f>
        <v>2</v>
      </c>
    </row>
    <row r="12" spans="1:17" ht="20.149999999999999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>
        <v>1</v>
      </c>
      <c r="N12" s="9"/>
      <c r="O12" s="9"/>
      <c r="P12" s="10"/>
      <c r="Q12" s="9">
        <f t="shared" ref="Q12:Q13" si="2">IFERROR(SUM(M12:P12), "")</f>
        <v>1</v>
      </c>
    </row>
    <row r="13" spans="1:17" ht="20.149999999999999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>
        <v>3</v>
      </c>
      <c r="N13" s="9"/>
      <c r="O13" s="9"/>
      <c r="P13" s="10"/>
      <c r="Q13" s="9">
        <f t="shared" si="2"/>
        <v>3</v>
      </c>
    </row>
    <row r="14" spans="1:17" ht="17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8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8</v>
      </c>
    </row>
    <row r="15" spans="1:17" ht="14.5" thickTop="1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 ht="14.5">
      <c r="A16" s="1"/>
      <c r="B16" s="1"/>
      <c r="C16" s="1"/>
      <c r="D16" s="16" t="s">
        <v>10</v>
      </c>
      <c r="E16" s="17"/>
      <c r="F16" s="17"/>
      <c r="G16" s="17"/>
      <c r="H16" s="13" t="s">
        <v>15</v>
      </c>
      <c r="J16" s="1"/>
      <c r="K16" s="1"/>
      <c r="L16" s="1"/>
      <c r="M16" s="16" t="s">
        <v>10</v>
      </c>
      <c r="N16" s="17"/>
      <c r="O16" s="17"/>
      <c r="P16" s="17"/>
      <c r="Q16" s="13" t="s">
        <v>16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19.5" thickBot="1">
      <c r="A20" s="1"/>
      <c r="B20" s="2" t="str">
        <f>B2</f>
        <v>EDI</v>
      </c>
      <c r="C20" s="1"/>
      <c r="D20" s="1"/>
      <c r="E20" s="1"/>
      <c r="F20" s="1"/>
      <c r="G20" s="1"/>
      <c r="H20" s="1"/>
      <c r="J20" s="1"/>
      <c r="K20" s="2" t="str">
        <f>B2</f>
        <v>EDI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19" t="str">
        <f>C3</f>
        <v>Tsigereda Mekuria</v>
      </c>
      <c r="D21" s="19"/>
      <c r="E21" s="1"/>
      <c r="F21" s="4"/>
      <c r="G21" s="20"/>
      <c r="H21" s="20"/>
      <c r="J21" s="1"/>
      <c r="K21" s="3" t="s">
        <v>1</v>
      </c>
      <c r="L21" s="19" t="str">
        <f>C3</f>
        <v>Tsigereda Mekuria</v>
      </c>
      <c r="M21" s="19"/>
      <c r="N21" s="1"/>
      <c r="O21" s="4"/>
      <c r="P21" s="20"/>
      <c r="Q21" s="20"/>
    </row>
    <row r="22" spans="1:17" ht="14.5" thickBot="1">
      <c r="A22" s="1"/>
      <c r="B22" s="5" t="s">
        <v>2</v>
      </c>
      <c r="C22" s="21">
        <f>C4+7</f>
        <v>45758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45772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49999999999999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49999999999999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49999999999999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>
        <v>1</v>
      </c>
      <c r="E27" s="9"/>
      <c r="F27" s="9"/>
      <c r="G27" s="10"/>
      <c r="H27" s="9">
        <f>IFERROR(SUM(D27:G27), "")</f>
        <v>1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/>
      <c r="Q27" s="9">
        <f>IFERROR(SUM(M27:P27), "")</f>
        <v>2</v>
      </c>
    </row>
    <row r="28" spans="1:17" ht="20.149999999999999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2</v>
      </c>
      <c r="E28" s="9"/>
      <c r="F28" s="9"/>
      <c r="G28" s="10"/>
      <c r="H28" s="9">
        <f>IFERROR(SUM(D28:G28), "")</f>
        <v>2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2</v>
      </c>
      <c r="N28" s="9"/>
      <c r="O28" s="9"/>
      <c r="P28" s="10"/>
      <c r="Q28" s="9">
        <f>IFERROR(SUM(M28:P28), "")</f>
        <v>2</v>
      </c>
    </row>
    <row r="29" spans="1:17" ht="20.149999999999999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3</v>
      </c>
      <c r="E29" s="9"/>
      <c r="F29" s="9"/>
      <c r="G29" s="10"/>
      <c r="H29" s="9">
        <f>IFERROR(SUM(D29:G29), "")</f>
        <v>3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1</v>
      </c>
      <c r="N29" s="9"/>
      <c r="O29" s="9"/>
      <c r="P29" s="10"/>
      <c r="Q29" s="9">
        <f>IFERROR(SUM(M29:P29), "")</f>
        <v>1</v>
      </c>
    </row>
    <row r="30" spans="1:17" ht="20.149999999999999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>
        <v>2</v>
      </c>
      <c r="E30" s="9"/>
      <c r="F30" s="9"/>
      <c r="G30" s="10"/>
      <c r="H30" s="9">
        <f t="shared" ref="H30:H31" si="5">IFERROR(SUM(D30:G30), "")</f>
        <v>2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>
        <v>2</v>
      </c>
      <c r="N30" s="9"/>
      <c r="O30" s="9"/>
      <c r="P30" s="10"/>
      <c r="Q30" s="9">
        <f t="shared" ref="Q30:Q31" si="6">IFERROR(SUM(M30:P30), "")</f>
        <v>2</v>
      </c>
    </row>
    <row r="31" spans="1:17" ht="20.149999999999999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>
        <v>3</v>
      </c>
      <c r="N31" s="9"/>
      <c r="O31" s="9"/>
      <c r="P31" s="10"/>
      <c r="Q31" s="9">
        <f t="shared" si="6"/>
        <v>3</v>
      </c>
    </row>
    <row r="32" spans="1:17" ht="17" thickBot="1">
      <c r="A32" s="1"/>
      <c r="B32" s="1"/>
      <c r="C32" s="11" t="s">
        <v>9</v>
      </c>
      <c r="D32" s="12">
        <f>IFERROR(SUM(D25:D31), "")</f>
        <v>8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8</v>
      </c>
      <c r="J32" s="1"/>
      <c r="K32" s="1"/>
      <c r="L32" s="11" t="s">
        <v>9</v>
      </c>
      <c r="M32" s="12">
        <f>IFERROR(SUM(M25:M31), "")</f>
        <v>10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10</v>
      </c>
    </row>
    <row r="33" spans="1:17" ht="14.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ht="14.5">
      <c r="A34" s="1"/>
      <c r="B34" s="1"/>
      <c r="C34" s="1"/>
      <c r="D34" s="16" t="s">
        <v>10</v>
      </c>
      <c r="E34" s="17"/>
      <c r="F34" s="17"/>
      <c r="G34" s="17"/>
      <c r="H34" s="13" t="s">
        <v>17</v>
      </c>
      <c r="J34" s="1"/>
      <c r="K34" s="1"/>
      <c r="L34" s="1"/>
      <c r="M34" s="16" t="s">
        <v>10</v>
      </c>
      <c r="N34" s="17"/>
      <c r="O34" s="17"/>
      <c r="P34" s="17"/>
      <c r="Q34" s="13" t="s">
        <v>18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workbookViewId="0">
      <selection activeCell="D16" sqref="D16:G16"/>
    </sheetView>
  </sheetViews>
  <sheetFormatPr defaultColWidth="10.6640625" defaultRowHeight="14"/>
  <cols>
    <col min="2" max="8" width="15.75" customWidth="1"/>
  </cols>
  <sheetData>
    <row r="1" spans="1:8" ht="23" thickBot="1">
      <c r="A1" s="1"/>
      <c r="B1" s="18" t="s">
        <v>0</v>
      </c>
      <c r="C1" s="18"/>
      <c r="D1" s="18"/>
      <c r="E1" s="18"/>
      <c r="F1" s="18"/>
      <c r="G1" s="18"/>
      <c r="H1" s="18"/>
    </row>
    <row r="2" spans="1:8" ht="19.5" thickBot="1">
      <c r="A2" s="14">
        <f>'April 25'!A2+'May 25'!H14</f>
        <v>52</v>
      </c>
      <c r="B2" s="2" t="str">
        <f>' Feb 25'!B2</f>
        <v>EDI</v>
      </c>
      <c r="C2" s="1"/>
      <c r="D2" s="1"/>
      <c r="E2" s="1"/>
      <c r="F2" s="1"/>
      <c r="G2" s="1"/>
      <c r="H2" s="1"/>
    </row>
    <row r="3" spans="1:8" ht="14.5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</row>
    <row r="4" spans="1:8" ht="14.5" thickBot="1">
      <c r="A4" s="1"/>
      <c r="B4" s="5" t="s">
        <v>2</v>
      </c>
      <c r="C4" s="21">
        <v>45779</v>
      </c>
      <c r="D4" s="2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8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49999999999999" customHeight="1">
      <c r="A7" s="1"/>
      <c r="B7" s="1" t="str">
        <f>IFERROR(TEXT(TimeSheet2141822[[#This Row],[Date]],"aaaa"), "")</f>
        <v>Samstag</v>
      </c>
      <c r="C7" s="8">
        <f>IFERROR(IF($C$4=0,"",$C$4-6), "")</f>
        <v>45773</v>
      </c>
      <c r="D7" s="9">
        <v>4</v>
      </c>
      <c r="E7" s="9"/>
      <c r="F7" s="9"/>
      <c r="G7" s="10"/>
      <c r="H7" s="9">
        <f>IFERROR(SUM(D7:G7), "")</f>
        <v>4</v>
      </c>
    </row>
    <row r="8" spans="1:8" ht="20.149999999999999" customHeight="1">
      <c r="A8" s="1"/>
      <c r="B8" s="1" t="str">
        <f>IFERROR(TEXT(TimeSheet2141822[[#This Row],[Date]],"aaaa"), "")</f>
        <v>Sonntag</v>
      </c>
      <c r="C8" s="8">
        <f>IFERROR(IF($C$4=0,"",$C$4-5), "")</f>
        <v>45774</v>
      </c>
      <c r="D8" s="9">
        <v>8</v>
      </c>
      <c r="E8" s="9"/>
      <c r="F8" s="9"/>
      <c r="G8" s="10"/>
      <c r="H8" s="9">
        <f>IFERROR(SUM(D8:G8), "")</f>
        <v>8</v>
      </c>
    </row>
    <row r="9" spans="1:8" ht="20.149999999999999" customHeight="1">
      <c r="A9" s="1"/>
      <c r="B9" s="1" t="str">
        <f>IFERROR(TEXT(TimeSheet2141822[[#This Row],[Date]],"aaaa"), "")</f>
        <v>Montag</v>
      </c>
      <c r="C9" s="8">
        <f>IFERROR(IF($C$4=0,"",$C$4-4), "")</f>
        <v>45775</v>
      </c>
      <c r="D9" s="9"/>
      <c r="E9" s="9">
        <v>8</v>
      </c>
      <c r="F9" s="9"/>
      <c r="G9" s="10"/>
      <c r="H9" s="9">
        <f>IFERROR(SUM(D9:G9), "")</f>
        <v>8</v>
      </c>
    </row>
    <row r="10" spans="1:8" ht="20.149999999999999" customHeight="1">
      <c r="A10" s="1"/>
      <c r="B10" s="1" t="str">
        <f>IFERROR(TEXT(TimeSheet2141822[[#This Row],[Date]],"aaaa"), "")</f>
        <v>Dienstag</v>
      </c>
      <c r="C10" s="8">
        <f>IFERROR(IF($C$4=0,"",$C$4-3), "")</f>
        <v>45776</v>
      </c>
      <c r="D10" s="9"/>
      <c r="E10" s="9">
        <v>8</v>
      </c>
      <c r="F10" s="9"/>
      <c r="G10" s="10"/>
      <c r="H10" s="9">
        <f>IFERROR(SUM(D10:G10), "")</f>
        <v>8</v>
      </c>
    </row>
    <row r="11" spans="1:8" ht="17.25" customHeight="1">
      <c r="A11" s="1"/>
      <c r="B11" s="1" t="str">
        <f>IFERROR(TEXT(TimeSheet2141822[[#This Row],[Date]],"aaaa"), "")</f>
        <v>Mittwoch</v>
      </c>
      <c r="C11" s="8">
        <f>IFERROR(IF($C$4=0,"",$C$4-2), "")</f>
        <v>45777</v>
      </c>
      <c r="D11" s="9"/>
      <c r="E11" s="9">
        <v>8</v>
      </c>
      <c r="F11" s="9"/>
      <c r="G11" s="10"/>
      <c r="H11" s="9">
        <f>IFERROR(SUM(D11:G11), "")</f>
        <v>8</v>
      </c>
    </row>
    <row r="12" spans="1:8" ht="20.149999999999999" customHeight="1">
      <c r="A12" s="1"/>
      <c r="B12" s="1" t="str">
        <f>IFERROR(TEXT(TimeSheet2141822[[#This Row],[Date]],"aaaa"), "")</f>
        <v>Donnerstag</v>
      </c>
      <c r="C12" s="8">
        <f>IFERROR(IF($C$4=0,"",$C$4-1), "")</f>
        <v>45778</v>
      </c>
      <c r="D12" s="9"/>
      <c r="E12" s="9">
        <v>8</v>
      </c>
      <c r="F12" s="9"/>
      <c r="G12" s="10"/>
      <c r="H12" s="9">
        <f t="shared" ref="H12:H13" si="0">IFERROR(SUM(D12:G12), "")</f>
        <v>8</v>
      </c>
    </row>
    <row r="13" spans="1:8" ht="20.149999999999999" customHeight="1">
      <c r="A13" s="1"/>
      <c r="B13" s="1" t="str">
        <f>IFERROR(TEXT(TimeSheet2141822[[#This Row],[Date]],"aaaa"), "")</f>
        <v>Freitag</v>
      </c>
      <c r="C13" s="8">
        <f>IFERROR(IF($C$4=0,"",$C$4), "")</f>
        <v>45779</v>
      </c>
      <c r="D13" s="9">
        <v>4</v>
      </c>
      <c r="E13" s="9">
        <v>4</v>
      </c>
      <c r="F13" s="9"/>
      <c r="G13" s="10"/>
      <c r="H13" s="9">
        <f t="shared" si="0"/>
        <v>8</v>
      </c>
    </row>
    <row r="14" spans="1:8" ht="17" thickBot="1">
      <c r="A14" s="1"/>
      <c r="B14" s="1"/>
      <c r="C14" s="11" t="s">
        <v>9</v>
      </c>
      <c r="D14" s="12">
        <f>IFERROR(SUM(D7:D13), "")</f>
        <v>16</v>
      </c>
      <c r="E14" s="12">
        <f>IFERROR(SUM(E7:E13), "")</f>
        <v>36</v>
      </c>
      <c r="F14" s="12">
        <f>IFERROR(SUM(F7:F13), "")</f>
        <v>0</v>
      </c>
      <c r="G14" s="12">
        <f>IFERROR(SUM(G7:G13), "")</f>
        <v>0</v>
      </c>
      <c r="H14" s="12">
        <f>IFERROR(SUM(H7:H13), "")</f>
        <v>52</v>
      </c>
    </row>
    <row r="15" spans="1:8" ht="14.5" thickTop="1">
      <c r="A15" s="1"/>
      <c r="B15" s="1"/>
      <c r="C15" s="1"/>
      <c r="D15" s="15"/>
      <c r="E15" s="15"/>
      <c r="F15" s="15"/>
      <c r="G15" s="15"/>
      <c r="H15" s="6"/>
    </row>
    <row r="16" spans="1:8" ht="14.5">
      <c r="A16" s="1"/>
      <c r="B16" s="1"/>
      <c r="C16" s="1"/>
      <c r="D16" s="16" t="s">
        <v>10</v>
      </c>
      <c r="E16" s="17"/>
      <c r="F16" s="17"/>
      <c r="G16" s="17"/>
      <c r="H16" s="13" t="s">
        <v>4</v>
      </c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Mahlet Amare</cp:lastModifiedBy>
  <dcterms:created xsi:type="dcterms:W3CDTF">2025-05-07T08:26:55Z</dcterms:created>
  <dcterms:modified xsi:type="dcterms:W3CDTF">2025-05-09T21:15:07Z</dcterms:modified>
</cp:coreProperties>
</file>