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activeTab="3"/>
  </bookViews>
  <sheets>
    <sheet name="KITA Feb 25" sheetId="1" r:id="rId1"/>
    <sheet name="KITA March 25" sheetId="2" r:id="rId2"/>
    <sheet name="KITA April 25" sheetId="3" r:id="rId3"/>
    <sheet name="KITA May 25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C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C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C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L22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  <comment ref="M24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N24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O24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<sst xmlns="http://schemas.openxmlformats.org/spreadsheetml/2006/main" count="205" uniqueCount="19">
  <si>
    <t>Weekly Time Record</t>
  </si>
  <si>
    <t>KITA</t>
  </si>
  <si>
    <t>Name:</t>
  </si>
  <si>
    <t>Samuel Owusu-Takyi</t>
  </si>
  <si>
    <t>Week ending:</t>
  </si>
  <si>
    <t>Day</t>
  </si>
  <si>
    <t>Date</t>
  </si>
  <si>
    <t>Preparation or Travel</t>
  </si>
  <si>
    <t>(Online) event</t>
  </si>
  <si>
    <t>Reporting</t>
  </si>
  <si>
    <t>Name of the activity</t>
  </si>
  <si>
    <t>Total</t>
  </si>
  <si>
    <t>Signing of GA</t>
  </si>
  <si>
    <t>Total hours</t>
  </si>
  <si>
    <t>Signature</t>
  </si>
  <si>
    <t>Online event</t>
  </si>
  <si>
    <t>Agri-mocks meeting</t>
  </si>
  <si>
    <t>Travel to Addis Ababa</t>
  </si>
  <si>
    <t>KOM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</si>
</sst>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[&lt;=9999999]###\-####;\(###\)\ ###\-####"/>
    <numFmt numFmtId="177" formatCode="_-* #,##0.00\ _€_-;\-* #,##0.00\ _€_-;_-* &quot;-&quot;??\ _€_-;_-@_-"/>
  </numFmts>
  <fonts count="25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5" fillId="0" borderId="6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4" applyNumberFormat="0" applyAlignment="0" applyProtection="0"/>
    <xf numFmtId="0" fontId="13" fillId="5" borderId="9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6" fontId="4" fillId="0" borderId="0" applyFont="0" applyFill="0" applyBorder="0" applyAlignment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177" fontId="0" fillId="0" borderId="1" xfId="0" applyNumberFormat="1" applyBorder="1" applyAlignment="1">
      <alignment horizontal="left" vertical="center" wrapText="1" indent="1"/>
    </xf>
    <xf numFmtId="0" fontId="2" fillId="0" borderId="2" xfId="12" applyAlignment="1">
      <alignment vertical="center"/>
    </xf>
    <xf numFmtId="0" fontId="0" fillId="0" borderId="3" xfId="14" applyFont="1" applyAlignment="1">
      <alignment horizontal="left"/>
    </xf>
    <xf numFmtId="0" fontId="0" fillId="2" borderId="4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6" fontId="0" fillId="0" borderId="0" xfId="50" applyFont="1" applyBorder="1" applyAlignment="1">
      <alignment horizontal="left" wrapText="1"/>
    </xf>
    <xf numFmtId="0" fontId="3" fillId="0" borderId="3" xfId="14" applyAlignment="1">
      <alignment horizontal="left"/>
    </xf>
    <xf numFmtId="58" fontId="4" fillId="0" borderId="5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6" xfId="13" applyAlignment="1">
      <alignment horizontal="left" vertical="center" indent="1"/>
    </xf>
    <xf numFmtId="43" fontId="6" fillId="3" borderId="7" xfId="1" applyFont="1" applyFill="1" applyBorder="1" applyAlignment="1">
      <alignment horizontal="right" vertical="center" indent="1"/>
    </xf>
    <xf numFmtId="0" fontId="7" fillId="2" borderId="4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  <xf numFmtId="58" fontId="8" fillId="0" borderId="0" xfId="11" applyNumberFormat="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21"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8168889431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8168889431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4F7DDCF-89F1-4A94-B901-92E94AF1A75D}">
      <tableStyleElement type="wholeTable" dxfId="16"/>
      <tableStyleElement type="headerRow" dxfId="15"/>
      <tableStyleElement type="firstColumn" dxfId="14"/>
      <tableStyleElement type="lastColumn" dxfId="13"/>
    </tableStyle>
    <tableStyle name="Weekly time sheet 2" pivot="0" count="4" xr9:uid="{C4E2E43F-0AB8-42D9-8E50-8F5CBDBC7028}">
      <tableStyleElement type="wholeTable" dxfId="20"/>
      <tableStyleElement type="header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270" y="341630"/>
          <a:ext cx="1219835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0</xdr:row>
      <xdr:rowOff>0</xdr:rowOff>
    </xdr:from>
    <xdr:to>
      <xdr:col>1</xdr:col>
      <xdr:colOff>493394</xdr:colOff>
      <xdr:row>1</xdr:row>
      <xdr:rowOff>19050</xdr:rowOff>
    </xdr:to>
    <xdr:pic>
      <xdr:nvPicPr>
        <xdr:cNvPr id="3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365" y="0"/>
          <a:ext cx="529590" cy="320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4568190"/>
          <a:ext cx="1219835" cy="6089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493395</xdr:colOff>
      <xdr:row>19</xdr:row>
      <xdr:rowOff>28575</xdr:rowOff>
    </xdr:to>
    <xdr:pic>
      <xdr:nvPicPr>
        <xdr:cNvPr id="13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" y="4180840"/>
          <a:ext cx="493395" cy="320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09276"/>
    <xdr:pic>
      <xdr:nvPicPr>
        <xdr:cNvPr id="14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5770" y="4568190"/>
          <a:ext cx="1170305" cy="60896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20675"/>
    <xdr:pic>
      <xdr:nvPicPr>
        <xdr:cNvPr id="15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5545" y="4180840"/>
          <a:ext cx="493395" cy="320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09276"/>
    <xdr:pic>
      <xdr:nvPicPr>
        <xdr:cNvPr id="1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8620" y="341630"/>
          <a:ext cx="1170305" cy="608965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20675"/>
    <xdr:pic>
      <xdr:nvPicPr>
        <xdr:cNvPr id="17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8715" y="0"/>
          <a:ext cx="493395" cy="320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270" y="341630"/>
          <a:ext cx="1219835" cy="62166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0</xdr:row>
      <xdr:rowOff>0</xdr:rowOff>
    </xdr:from>
    <xdr:to>
      <xdr:col>1</xdr:col>
      <xdr:colOff>493394</xdr:colOff>
      <xdr:row>1</xdr:row>
      <xdr:rowOff>19050</xdr:rowOff>
    </xdr:to>
    <xdr:pic>
      <xdr:nvPicPr>
        <xdr:cNvPr id="13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365" y="0"/>
          <a:ext cx="529590" cy="320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4806315"/>
          <a:ext cx="1219835" cy="7042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493395</xdr:colOff>
      <xdr:row>19</xdr:row>
      <xdr:rowOff>142875</xdr:rowOff>
    </xdr:to>
    <xdr:pic>
      <xdr:nvPicPr>
        <xdr:cNvPr id="15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" y="4418965"/>
          <a:ext cx="493395" cy="434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09276"/>
    <xdr:pic>
      <xdr:nvPicPr>
        <xdr:cNvPr id="1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5770" y="4806315"/>
          <a:ext cx="1170305" cy="60896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20675"/>
    <xdr:pic>
      <xdr:nvPicPr>
        <xdr:cNvPr id="17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5545" y="4418965"/>
          <a:ext cx="493395" cy="320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21976"/>
    <xdr:pic>
      <xdr:nvPicPr>
        <xdr:cNvPr id="18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8620" y="341630"/>
          <a:ext cx="1170305" cy="621665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20675"/>
    <xdr:pic>
      <xdr:nvPicPr>
        <xdr:cNvPr id="19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8715" y="0"/>
          <a:ext cx="493395" cy="320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795" y="554355"/>
          <a:ext cx="1383030" cy="5162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0</xdr:row>
      <xdr:rowOff>57150</xdr:rowOff>
    </xdr:from>
    <xdr:to>
      <xdr:col>1</xdr:col>
      <xdr:colOff>523875</xdr:colOff>
      <xdr:row>0</xdr:row>
      <xdr:rowOff>390525</xdr:rowOff>
    </xdr:to>
    <xdr:pic>
      <xdr:nvPicPr>
        <xdr:cNvPr id="3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085" y="57150"/>
          <a:ext cx="514985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895" y="4920615"/>
          <a:ext cx="1257935" cy="478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485775</xdr:colOff>
      <xdr:row>19</xdr:row>
      <xdr:rowOff>38100</xdr:rowOff>
    </xdr:to>
    <xdr:pic>
      <xdr:nvPicPr>
        <xdr:cNvPr id="5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" y="4552315"/>
          <a:ext cx="485775" cy="330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477263"/>
    <xdr:pic>
      <xdr:nvPicPr>
        <xdr:cNvPr id="6" name="Picture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7720" y="4949190"/>
          <a:ext cx="1265555" cy="47688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20675"/>
    <xdr:pic>
      <xdr:nvPicPr>
        <xdr:cNvPr id="7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5545" y="4552315"/>
          <a:ext cx="493395" cy="320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496569"/>
    <xdr:pic>
      <xdr:nvPicPr>
        <xdr:cNvPr id="8" name="Picture 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9620" y="506730"/>
          <a:ext cx="1398905" cy="496570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33375"/>
    <xdr:pic>
      <xdr:nvPicPr>
        <xdr:cNvPr id="9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8715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795" y="398780"/>
          <a:ext cx="1383030" cy="5892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" y="57150"/>
          <a:ext cx="447675" cy="273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1070768</xdr:colOff>
      <xdr:row>15</xdr:row>
      <xdr:rowOff>45561</xdr:rowOff>
    </xdr:from>
    <xdr:to>
      <xdr:col>5</xdr:col>
      <xdr:colOff>93503</xdr:colOff>
      <xdr:row>18</xdr:row>
      <xdr:rowOff>22383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 rot="5400000">
          <a:off x="4416425" y="3293110"/>
          <a:ext cx="510540" cy="121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ables/table10.xml><?xml version="1.0" encoding="utf-8"?>
<table xmlns="http://schemas.openxmlformats.org/spreadsheetml/2006/main" id="18" name="TimeSheet2471519" displayName="TimeSheet2471519" ref="B24:H31" totalsRowShown="0">
  <autoFilter xmlns:etc="http://www.wps.cn/officeDocument/2017/etCustomData" ref="B24:H31" etc:filterBottomFollowUsedRange="0"/>
  <tableColumns count="7">
    <tableColumn id="1" name="Day">
      <calculatedColumnFormula>IFERROR(TEXT(TimeSheet2471519[[#This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9"/>
    <tableColumn id="7" name="Total">
      <calculatedColumnFormula>IFERROR(SUM(D25:G25),"")</calculatedColumnFormula>
    </tableColumn>
  </tableColumns>
  <tableStyleInfo name="Weekly time sheet" showFirstColumn="1" showLastColumn="1" showRowStripes="0" showColumnStripes="0"/>
</table>
</file>

<file path=xl/tables/table11.xml><?xml version="1.0" encoding="utf-8"?>
<table xmlns="http://schemas.openxmlformats.org/spreadsheetml/2006/main" id="19" name="TimeSheet281620" displayName="TimeSheet281620" ref="K6:Q13" totalsRowShown="0">
  <autoFilter xmlns:etc="http://www.wps.cn/officeDocument/2017/etCustomData" ref="K6:Q13" etc:filterBottomFollowUsedRange="0"/>
  <tableColumns count="7">
    <tableColumn id="1" name="Day">
      <calculatedColumnFormula>IFERROR(TEXT(TimeSheet281620[[#This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IFERROR(SUM(M7:P7),"")</calculatedColumnFormula>
    </tableColumn>
  </tableColumns>
  <tableStyleInfo name="Weekly time sheet" showFirstColumn="1" showLastColumn="1" showRowStripes="0" showColumnStripes="0"/>
</table>
</file>

<file path=xl/tables/table12.xml><?xml version="1.0" encoding="utf-8"?>
<table xmlns="http://schemas.openxmlformats.org/spreadsheetml/2006/main" id="20" name="TimeSheet24791721" displayName="TimeSheet24791721" ref="K24:Q31" totalsRowShown="0">
  <autoFilter xmlns:etc="http://www.wps.cn/officeDocument/2017/etCustomData" ref="K24:Q31" etc:filterBottomFollowUsedRange="0"/>
  <tableColumns count="7">
    <tableColumn id="1" name="Day">
      <calculatedColumnFormula>IFERROR(TEXT(TimeSheet24791721[[#This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IFERROR(SUM(M25:P25),"")</calculatedColumnFormula>
    </tableColumn>
  </tableColumns>
  <tableStyleInfo name="Weekly time sheet" showFirstColumn="1" showLastColumn="1" showRowStripes="0" showColumnStripes="0"/>
</table>
</file>

<file path=xl/tables/table13.xml><?xml version="1.0" encoding="utf-8"?>
<table xmlns="http://schemas.openxmlformats.org/spreadsheetml/2006/main" id="21" name="TimeSheet2141822" displayName="TimeSheet214182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IFERROR(TEXT(TimeSheet2141822[[#This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ables/table2.xml><?xml version="1.0" encoding="utf-8"?>
<table xmlns="http://schemas.openxmlformats.org/spreadsheetml/2006/main" id="6" name="TimeSheet247" displayName="TimeSheet247" ref="B24:H31" totalsRowShown="0">
  <autoFilter xmlns:etc="http://www.wps.cn/officeDocument/2017/etCustomData" ref="B24:H31" etc:filterBottomFollowUsedRange="0"/>
  <tableColumns count="7">
    <tableColumn id="1" name="Day">
      <calculatedColumnFormula>IFERROR(TEXT(TimeSheet247[[#This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"/>
    <tableColumn id="7" name="Total">
      <calculatedColumnFormula>IFERROR(SUM(D25:G25),"")</calculatedColumnFormula>
    </tableColumn>
  </tableColumns>
  <tableStyleInfo name="Weekly time sheet" showFirstColumn="1" showLastColumn="1" showRowStripes="0" showColumnStripes="0"/>
</table>
</file>

<file path=xl/tables/table3.xml><?xml version="1.0" encoding="utf-8"?>
<table xmlns="http://schemas.openxmlformats.org/spreadsheetml/2006/main" id="7" name="TimeSheet28" displayName="TimeSheet28" ref="K6:Q13" totalsRowShown="0">
  <autoFilter xmlns:etc="http://www.wps.cn/officeDocument/2017/etCustomData" ref="K6:Q13" etc:filterBottomFollowUsedRange="0"/>
  <tableColumns count="7">
    <tableColumn id="1" name="Day">
      <calculatedColumnFormula>IFERROR(TEXT(TimeSheet28[[#This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IFERROR(SUM(M7:P7),"")</calculatedColumnFormula>
    </tableColumn>
  </tableColumns>
  <tableStyleInfo name="Weekly time sheet" showFirstColumn="1" showLastColumn="1" showRowStripes="0" showColumnStripes="0"/>
</table>
</file>

<file path=xl/tables/table4.xml><?xml version="1.0" encoding="utf-8"?>
<table xmlns="http://schemas.openxmlformats.org/spreadsheetml/2006/main" id="8" name="TimeSheet2479" displayName="TimeSheet2479" ref="K24:Q31" totalsRowShown="0">
  <autoFilter xmlns:etc="http://www.wps.cn/officeDocument/2017/etCustomData" ref="K24:Q31" etc:filterBottomFollowUsedRange="0"/>
  <tableColumns count="7">
    <tableColumn id="1" name="Day">
      <calculatedColumnFormula>IFERROR(TEXT(TimeSheet2479[[#This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"/>
    <tableColumn id="7" name="Total">
      <calculatedColumnFormula>IFERROR(SUM(M25:P25),"")</calculatedColumnFormula>
    </tableColumn>
  </tableColumns>
  <tableStyleInfo name="Weekly time sheet" showFirstColumn="1" showLastColumn="1" showRowStripes="0" showColumnStripes="0"/>
</table>
</file>

<file path=xl/tables/table5.xml><?xml version="1.0" encoding="utf-8"?>
<table xmlns="http://schemas.openxmlformats.org/spreadsheetml/2006/main" id="13" name="TimeSheet214" displayName="TimeSheet214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IFERROR(TEXT(TimeSheet214[[#This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ables/table6.xml><?xml version="1.0" encoding="utf-8"?>
<table xmlns="http://schemas.openxmlformats.org/spreadsheetml/2006/main" id="14" name="TimeSheet24715" displayName="TimeSheet24715" ref="B24:H31" totalsRowShown="0">
  <autoFilter xmlns:etc="http://www.wps.cn/officeDocument/2017/etCustomData" ref="B24:H31" etc:filterBottomFollowUsedRange="0"/>
  <tableColumns count="7">
    <tableColumn id="1" name="Day">
      <calculatedColumnFormula>IFERROR(TEXT(TimeSheet24715[[#This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5"/>
    <tableColumn id="7" name="Total">
      <calculatedColumnFormula>IFERROR(SUM(D25:G25),"")</calculatedColumnFormula>
    </tableColumn>
  </tableColumns>
  <tableStyleInfo name="Weekly time sheet" showFirstColumn="1" showLastColumn="1" showRowStripes="0" showColumnStripes="0"/>
</table>
</file>

<file path=xl/tables/table7.xml><?xml version="1.0" encoding="utf-8"?>
<table xmlns="http://schemas.openxmlformats.org/spreadsheetml/2006/main" id="15" name="TimeSheet2816" displayName="TimeSheet2816" ref="K6:Q13" totalsRowShown="0">
  <autoFilter xmlns:etc="http://www.wps.cn/officeDocument/2017/etCustomData" ref="K6:Q13" etc:filterBottomFollowUsedRange="0"/>
  <tableColumns count="7">
    <tableColumn id="1" name="Day">
      <calculatedColumnFormula>IFERROR(TEXT(TimeSheet2816[[#This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IFERROR(SUM(M7:P7),"")</calculatedColumnFormula>
    </tableColumn>
  </tableColumns>
  <tableStyleInfo name="Weekly time sheet" showFirstColumn="1" showLastColumn="1" showRowStripes="0" showColumnStripes="0"/>
</table>
</file>

<file path=xl/tables/table8.xml><?xml version="1.0" encoding="utf-8"?>
<table xmlns="http://schemas.openxmlformats.org/spreadsheetml/2006/main" id="16" name="TimeSheet247917" displayName="TimeSheet247917" ref="K24:Q31" totalsRowShown="0">
  <autoFilter xmlns:etc="http://www.wps.cn/officeDocument/2017/etCustomData" ref="K24:Q31" etc:filterBottomFollowUsedRange="0"/>
  <tableColumns count="7">
    <tableColumn id="1" name="Day">
      <calculatedColumnFormula>IFERROR(TEXT(TimeSheet247917[[#This Row],[Date]],"aaaa"),"")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7"/>
    <tableColumn id="7" name="Total">
      <calculatedColumnFormula>IFERROR(SUM(M25:P25),"")</calculatedColumnFormula>
    </tableColumn>
  </tableColumns>
  <tableStyleInfo name="Weekly time sheet" showFirstColumn="1" showLastColumn="1" showRowStripes="0" showColumnStripes="0"/>
</table>
</file>

<file path=xl/tables/table9.xml><?xml version="1.0" encoding="utf-8"?>
<table xmlns="http://schemas.openxmlformats.org/spreadsheetml/2006/main" id="17" name="TimeSheet21418" displayName="TimeSheet21418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IFERROR(TEXT(TimeSheet21418[[#This Row],[Date]],"aaaa"),"")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table" Target="../tables/table4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table" Target="../tables/table8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7" Type="http://schemas.openxmlformats.org/officeDocument/2006/relationships/table" Target="../tables/table1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3.xm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F3" workbookViewId="0">
      <selection activeCell="P12" sqref="P12"/>
    </sheetView>
  </sheetViews>
  <sheetFormatPr defaultColWidth="11.4272727272727" defaultRowHeight="14"/>
  <cols>
    <col min="2" max="8" width="15.7090909090909" customWidth="1"/>
    <col min="11" max="17" width="15.7090909090909" customWidth="1"/>
  </cols>
  <sheetData>
    <row r="1" ht="23.75" spans="1:17">
      <c r="A1" s="1"/>
      <c r="B1" s="2" t="s">
        <v>0</v>
      </c>
      <c r="C1" s="2"/>
      <c r="D1" s="2"/>
      <c r="E1" s="2"/>
      <c r="F1" s="2"/>
      <c r="G1" s="2"/>
      <c r="H1" s="2"/>
      <c r="J1" s="1"/>
      <c r="K1" s="2" t="s">
        <v>0</v>
      </c>
      <c r="L1" s="2"/>
      <c r="M1" s="2"/>
      <c r="N1" s="2"/>
      <c r="O1" s="2"/>
      <c r="P1" s="2"/>
      <c r="Q1" s="2"/>
    </row>
    <row r="2" ht="19.25" spans="1:17">
      <c r="A2" s="3">
        <f>H14+H32+Q14+Q32</f>
        <v>1.8</v>
      </c>
      <c r="B2" s="4" t="s">
        <v>1</v>
      </c>
      <c r="C2" s="1"/>
      <c r="D2" s="1"/>
      <c r="E2" s="1"/>
      <c r="F2" s="1"/>
      <c r="G2" s="1"/>
      <c r="H2" s="1"/>
      <c r="J2" s="1"/>
      <c r="K2" s="4" t="s">
        <v>1</v>
      </c>
      <c r="L2" s="1"/>
      <c r="M2" s="1"/>
      <c r="N2" s="1"/>
      <c r="O2" s="1"/>
      <c r="P2" s="1"/>
      <c r="Q2" s="1"/>
    </row>
    <row r="3" ht="14.75" spans="1:17">
      <c r="A3" s="1"/>
      <c r="B3" s="5" t="s">
        <v>2</v>
      </c>
      <c r="C3" s="6" t="s">
        <v>3</v>
      </c>
      <c r="D3" s="6"/>
      <c r="E3" s="1"/>
      <c r="F3" s="7"/>
      <c r="G3" s="8"/>
      <c r="H3" s="8"/>
      <c r="J3" s="1"/>
      <c r="K3" s="5" t="s">
        <v>2</v>
      </c>
      <c r="L3" s="6" t="s">
        <v>3</v>
      </c>
      <c r="M3" s="6"/>
      <c r="N3" s="1"/>
      <c r="O3" s="7"/>
      <c r="P3" s="8"/>
      <c r="Q3" s="8"/>
    </row>
    <row r="4" ht="14.75" spans="1:17">
      <c r="A4" s="1"/>
      <c r="B4" s="9" t="s">
        <v>4</v>
      </c>
      <c r="C4" s="10">
        <v>45695</v>
      </c>
      <c r="D4" s="10"/>
      <c r="E4" s="1"/>
      <c r="F4" s="1"/>
      <c r="G4" s="1"/>
      <c r="H4" s="1"/>
      <c r="J4" s="1"/>
      <c r="K4" s="9" t="s">
        <v>4</v>
      </c>
      <c r="L4" s="10">
        <v>45709</v>
      </c>
      <c r="M4" s="1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ht="28" spans="1:17">
      <c r="A6" s="1"/>
      <c r="B6" s="11" t="s">
        <v>5</v>
      </c>
      <c r="C6" s="1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J6" s="1"/>
      <c r="K6" s="11" t="s">
        <v>5</v>
      </c>
      <c r="L6" s="11" t="s">
        <v>6</v>
      </c>
      <c r="M6" s="1" t="s">
        <v>7</v>
      </c>
      <c r="N6" s="1" t="s">
        <v>8</v>
      </c>
      <c r="O6" s="1" t="s">
        <v>9</v>
      </c>
      <c r="P6" s="1" t="s">
        <v>10</v>
      </c>
      <c r="Q6" s="1" t="s">
        <v>11</v>
      </c>
    </row>
    <row r="7" ht="20.1" customHeight="1" spans="1:17">
      <c r="A7" s="1"/>
      <c r="B7" s="1" t="str">
        <f>IFERROR(TEXT(TimeSheet2[[#This Row],[Date]],"aaaa"),"")</f>
        <v>Samstag</v>
      </c>
      <c r="C7" s="12">
        <f>IFERROR(IF($C$4=0,"",$C$4-6),"")</f>
        <v>45689</v>
      </c>
      <c r="D7" s="13"/>
      <c r="E7" s="13"/>
      <c r="F7" s="13"/>
      <c r="G7" s="14"/>
      <c r="H7" s="13">
        <f>IFERROR(SUM(D7:G7),"")</f>
        <v>0</v>
      </c>
      <c r="J7" s="1"/>
      <c r="K7" s="1" t="str">
        <f>IFERROR(TEXT(TimeSheet28[[#This Row],[Date]],"aaaa"),"")</f>
        <v>Samstag</v>
      </c>
      <c r="L7" s="12">
        <f t="shared" ref="L7:L12" si="0">L8-1</f>
        <v>45703</v>
      </c>
      <c r="M7" s="13"/>
      <c r="N7" s="13"/>
      <c r="O7" s="13"/>
      <c r="P7" s="14"/>
      <c r="Q7" s="13">
        <f>IFERROR(SUM(M7:P7),"")</f>
        <v>0</v>
      </c>
    </row>
    <row r="8" ht="20.1" customHeight="1" spans="1:17">
      <c r="A8" s="1"/>
      <c r="B8" s="1" t="str">
        <f>IFERROR(TEXT(TimeSheet2[[#This Row],[Date]],"aaaa"),"")</f>
        <v>Sonntag</v>
      </c>
      <c r="C8" s="12">
        <f>IFERROR(IF($C$4=0,"",$C$4-5),"")</f>
        <v>45690</v>
      </c>
      <c r="D8" s="13"/>
      <c r="E8" s="13"/>
      <c r="F8" s="13"/>
      <c r="G8" s="14"/>
      <c r="H8" s="13">
        <f>IFERROR(SUM(D8:G8),"")</f>
        <v>0</v>
      </c>
      <c r="J8" s="1"/>
      <c r="K8" s="1" t="str">
        <f>IFERROR(TEXT(TimeSheet28[[#This Row],[Date]],"aaaa"),"")</f>
        <v>Sonntag</v>
      </c>
      <c r="L8" s="12">
        <f t="shared" si="0"/>
        <v>45704</v>
      </c>
      <c r="M8" s="13"/>
      <c r="N8" s="13"/>
      <c r="O8" s="13"/>
      <c r="P8" s="14"/>
      <c r="Q8" s="13">
        <f>IFERROR(SUM(M8:P8),"")</f>
        <v>0</v>
      </c>
    </row>
    <row r="9" ht="20.1" customHeight="1" spans="1:17">
      <c r="A9" s="1"/>
      <c r="B9" s="1" t="str">
        <f>IFERROR(TEXT(TimeSheet2[[#This Row],[Date]],"aaaa"),"")</f>
        <v>Montag</v>
      </c>
      <c r="C9" s="12">
        <f>IFERROR(IF($C$4=0,"",$C$4-4),"")</f>
        <v>45691</v>
      </c>
      <c r="D9" s="13"/>
      <c r="E9" s="13"/>
      <c r="F9" s="13"/>
      <c r="G9" s="14"/>
      <c r="H9" s="13">
        <f>IFERROR(SUM(D9:G9),"")</f>
        <v>0</v>
      </c>
      <c r="J9" s="1"/>
      <c r="K9" s="1" t="str">
        <f>IFERROR(TEXT(TimeSheet28[[#This Row],[Date]],"aaaa"),"")</f>
        <v>Montag</v>
      </c>
      <c r="L9" s="12">
        <f t="shared" si="0"/>
        <v>45705</v>
      </c>
      <c r="M9" s="13"/>
      <c r="N9" s="13"/>
      <c r="O9" s="13"/>
      <c r="P9" s="14"/>
      <c r="Q9" s="13">
        <f>IFERROR(SUM(M9:P9),"")</f>
        <v>0</v>
      </c>
    </row>
    <row r="10" ht="20.1" customHeight="1" spans="1:17">
      <c r="A10" s="1"/>
      <c r="B10" s="1" t="str">
        <f>IFERROR(TEXT(TimeSheet2[[#This Row],[Date]],"aaaa"),"")</f>
        <v>Dienstag</v>
      </c>
      <c r="C10" s="12">
        <f>IFERROR(IF($C$4=0,"",$C$4-3),"")</f>
        <v>45692</v>
      </c>
      <c r="D10" s="13"/>
      <c r="E10" s="13"/>
      <c r="F10" s="13"/>
      <c r="G10" s="14"/>
      <c r="H10" s="13">
        <f>IFERROR(SUM(D10:G10),"")</f>
        <v>0</v>
      </c>
      <c r="J10" s="1"/>
      <c r="K10" s="1" t="str">
        <f>IFERROR(TEXT(TimeSheet28[[#This Row],[Date]],"aaaa"),"")</f>
        <v>Dienstag</v>
      </c>
      <c r="L10" s="12">
        <f t="shared" si="0"/>
        <v>45706</v>
      </c>
      <c r="M10" s="13"/>
      <c r="N10" s="13"/>
      <c r="O10" s="13"/>
      <c r="P10" s="14"/>
      <c r="Q10" s="13">
        <f>IFERROR(SUM(M10:P10),"")</f>
        <v>0</v>
      </c>
    </row>
    <row r="11" ht="20.1" customHeight="1" spans="1:17">
      <c r="A11" s="1"/>
      <c r="B11" s="1" t="str">
        <f>IFERROR(TEXT(TimeSheet2[[#This Row],[Date]],"aaaa"),"")</f>
        <v>Mittwoch</v>
      </c>
      <c r="C11" s="12">
        <f>IFERROR(IF($C$4=0,"",$C$4-2),"")</f>
        <v>45693</v>
      </c>
      <c r="D11" s="13"/>
      <c r="E11" s="13"/>
      <c r="F11" s="13"/>
      <c r="G11" s="14"/>
      <c r="H11" s="13">
        <f>IFERROR(SUM(D11:G11),"")</f>
        <v>0</v>
      </c>
      <c r="J11" s="1"/>
      <c r="K11" s="1" t="str">
        <f>IFERROR(TEXT(TimeSheet28[[#This Row],[Date]],"aaaa"),"")</f>
        <v>Mittwoch</v>
      </c>
      <c r="L11" s="12">
        <f t="shared" si="0"/>
        <v>45707</v>
      </c>
      <c r="M11" s="13"/>
      <c r="N11" s="13"/>
      <c r="O11" s="13">
        <v>0.3</v>
      </c>
      <c r="P11" s="14" t="s">
        <v>12</v>
      </c>
      <c r="Q11" s="13">
        <f>IFERROR(SUM(M11:P11),"")</f>
        <v>0.3</v>
      </c>
    </row>
    <row r="12" ht="20.1" customHeight="1" spans="1:17">
      <c r="A12" s="1"/>
      <c r="B12" s="1" t="str">
        <f>IFERROR(TEXT(TimeSheet2[[#This Row],[Date]],"aaaa"),"")</f>
        <v>Donnerstag</v>
      </c>
      <c r="C12" s="12">
        <f>IFERROR(IF($C$4=0,"",$C$4-1),"")</f>
        <v>45694</v>
      </c>
      <c r="D12" s="13"/>
      <c r="E12" s="13"/>
      <c r="F12" s="13"/>
      <c r="G12" s="14"/>
      <c r="H12" s="13">
        <f t="shared" ref="H12:H13" si="1">IFERROR(SUM(D12:G12),"")</f>
        <v>0</v>
      </c>
      <c r="J12" s="1"/>
      <c r="K12" s="1" t="str">
        <f>IFERROR(TEXT(TimeSheet28[[#This Row],[Date]],"aaaa"),"")</f>
        <v>Donnerstag</v>
      </c>
      <c r="L12" s="12">
        <f t="shared" si="0"/>
        <v>45708</v>
      </c>
      <c r="M12" s="13"/>
      <c r="N12" s="13"/>
      <c r="O12" s="13"/>
      <c r="P12" s="14"/>
      <c r="Q12" s="13">
        <f t="shared" ref="Q12:Q13" si="2">IFERROR(SUM(M12:P12),"")</f>
        <v>0</v>
      </c>
    </row>
    <row r="13" ht="20.1" customHeight="1" spans="1:17">
      <c r="A13" s="1"/>
      <c r="B13" s="1" t="str">
        <f>IFERROR(TEXT(TimeSheet2[[#This Row],[Date]],"aaaa"),"")</f>
        <v>Freitag</v>
      </c>
      <c r="C13" s="12">
        <f>IFERROR(IF($C$4=0,"",$C$4),"")</f>
        <v>45695</v>
      </c>
      <c r="D13" s="13"/>
      <c r="E13" s="13"/>
      <c r="F13" s="13"/>
      <c r="G13" s="14"/>
      <c r="H13" s="13">
        <f t="shared" si="1"/>
        <v>0</v>
      </c>
      <c r="J13" s="1"/>
      <c r="K13" s="1" t="str">
        <f>IFERROR(TEXT(TimeSheet28[[#This Row],[Date]],"aaaa"),"")</f>
        <v>Freitag</v>
      </c>
      <c r="L13" s="12">
        <f>L4</f>
        <v>45709</v>
      </c>
      <c r="M13" s="13"/>
      <c r="N13" s="13"/>
      <c r="O13" s="13"/>
      <c r="P13" s="14"/>
      <c r="Q13" s="13">
        <f t="shared" si="2"/>
        <v>0</v>
      </c>
    </row>
    <row r="14" ht="17.25" spans="1:17">
      <c r="A14" s="1"/>
      <c r="B14" s="1"/>
      <c r="C14" s="15" t="s">
        <v>13</v>
      </c>
      <c r="D14" s="16">
        <f>IFERROR(SUM(D7:D13),"")</f>
        <v>0</v>
      </c>
      <c r="E14" s="16">
        <f>IFERROR(SUM(E7:E13),"")</f>
        <v>0</v>
      </c>
      <c r="F14" s="16">
        <f>IFERROR(SUM(F7:F13),"")</f>
        <v>0</v>
      </c>
      <c r="G14" s="16">
        <f>IFERROR(SUM(G7:G13),"")</f>
        <v>0</v>
      </c>
      <c r="H14" s="16">
        <f>IFERROR(SUM(H7:H13),"")</f>
        <v>0</v>
      </c>
      <c r="J14" s="1"/>
      <c r="K14" s="1"/>
      <c r="L14" s="15" t="s">
        <v>13</v>
      </c>
      <c r="M14" s="16">
        <f>IFERROR(SUM(M7:M13),"")</f>
        <v>0</v>
      </c>
      <c r="N14" s="16">
        <f>IFERROR(SUM(N7:N13),"")</f>
        <v>0</v>
      </c>
      <c r="O14" s="16">
        <f>IFERROR(SUM(O7:O13),"")</f>
        <v>0.3</v>
      </c>
      <c r="P14" s="16">
        <f>IFERROR(SUM(P7:P13),"")</f>
        <v>0</v>
      </c>
      <c r="Q14" s="16">
        <f>IFERROR(SUM(Q7:Q13),"")</f>
        <v>0.3</v>
      </c>
    </row>
    <row r="15" ht="14.75" spans="1:17">
      <c r="A15" s="1"/>
      <c r="B15" s="1"/>
      <c r="C15" s="1"/>
      <c r="D15" s="17"/>
      <c r="E15" s="17"/>
      <c r="F15" s="17"/>
      <c r="G15" s="17"/>
      <c r="H15" s="10"/>
      <c r="J15" s="1"/>
      <c r="K15" s="1"/>
      <c r="L15" s="1"/>
      <c r="M15" s="17"/>
      <c r="N15" s="17"/>
      <c r="O15" s="17"/>
      <c r="P15" s="17"/>
      <c r="Q15" s="10"/>
    </row>
    <row r="16" spans="1:17">
      <c r="A16" s="1"/>
      <c r="B16" s="1"/>
      <c r="C16" s="1"/>
      <c r="D16" s="18" t="s">
        <v>14</v>
      </c>
      <c r="E16" s="19"/>
      <c r="F16" s="19"/>
      <c r="G16" s="19"/>
      <c r="H16" s="19" t="s">
        <v>6</v>
      </c>
      <c r="J16" s="1"/>
      <c r="K16" s="1"/>
      <c r="L16" s="1"/>
      <c r="M16" s="18" t="s">
        <v>14</v>
      </c>
      <c r="N16" s="19"/>
      <c r="O16" s="19"/>
      <c r="P16" s="19"/>
      <c r="Q16" s="19" t="s">
        <v>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ht="23" spans="1:17">
      <c r="A19" s="1"/>
      <c r="B19" s="2" t="s">
        <v>0</v>
      </c>
      <c r="C19" s="2"/>
      <c r="D19" s="2"/>
      <c r="E19" s="2"/>
      <c r="F19" s="2"/>
      <c r="G19" s="2"/>
      <c r="H19" s="2"/>
      <c r="J19" s="1"/>
      <c r="K19" s="2" t="s">
        <v>0</v>
      </c>
      <c r="L19" s="2"/>
      <c r="M19" s="2"/>
      <c r="N19" s="2"/>
      <c r="O19" s="2"/>
      <c r="P19" s="2"/>
      <c r="Q19" s="2"/>
    </row>
    <row r="20" ht="19.25" spans="1:17">
      <c r="A20" s="1"/>
      <c r="B20" s="4" t="s">
        <v>1</v>
      </c>
      <c r="C20" s="1"/>
      <c r="D20" s="1"/>
      <c r="E20" s="1"/>
      <c r="F20" s="1"/>
      <c r="G20" s="1"/>
      <c r="H20" s="1"/>
      <c r="J20" s="1"/>
      <c r="K20" s="4" t="s">
        <v>1</v>
      </c>
      <c r="L20" s="1"/>
      <c r="M20" s="1"/>
      <c r="N20" s="1"/>
      <c r="O20" s="1"/>
      <c r="P20" s="1"/>
      <c r="Q20" s="1"/>
    </row>
    <row r="21" ht="15.5" spans="1:17">
      <c r="A21" s="1"/>
      <c r="B21" s="5" t="s">
        <v>2</v>
      </c>
      <c r="C21" s="6" t="s">
        <v>3</v>
      </c>
      <c r="D21" s="6"/>
      <c r="E21" s="1"/>
      <c r="F21" s="7"/>
      <c r="G21" s="8"/>
      <c r="H21" s="8"/>
      <c r="J21" s="1"/>
      <c r="K21" s="5" t="s">
        <v>2</v>
      </c>
      <c r="L21" s="6" t="s">
        <v>3</v>
      </c>
      <c r="M21" s="6"/>
      <c r="N21" s="1"/>
      <c r="O21" s="7"/>
      <c r="P21" s="8"/>
      <c r="Q21" s="8"/>
    </row>
    <row r="22" ht="14.75" spans="1:17">
      <c r="A22" s="1"/>
      <c r="B22" s="9" t="s">
        <v>4</v>
      </c>
      <c r="C22" s="10">
        <v>45702</v>
      </c>
      <c r="D22" s="10"/>
      <c r="E22" s="1"/>
      <c r="F22" s="1"/>
      <c r="G22" s="1"/>
      <c r="H22" s="1"/>
      <c r="J22" s="1"/>
      <c r="K22" s="9" t="s">
        <v>4</v>
      </c>
      <c r="L22" s="10">
        <v>45716</v>
      </c>
      <c r="M22" s="1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ht="45" customHeight="1" spans="1:17">
      <c r="A24" s="1"/>
      <c r="B24" s="11" t="s">
        <v>5</v>
      </c>
      <c r="C24" s="11" t="s">
        <v>6</v>
      </c>
      <c r="D24" s="1" t="s">
        <v>7</v>
      </c>
      <c r="E24" s="1" t="s">
        <v>15</v>
      </c>
      <c r="F24" s="1" t="s">
        <v>9</v>
      </c>
      <c r="G24" s="1" t="s">
        <v>10</v>
      </c>
      <c r="H24" s="1" t="s">
        <v>11</v>
      </c>
      <c r="J24" s="1"/>
      <c r="K24" s="11" t="s">
        <v>5</v>
      </c>
      <c r="L24" s="11" t="s">
        <v>6</v>
      </c>
      <c r="M24" s="1" t="s">
        <v>7</v>
      </c>
      <c r="N24" s="1" t="s">
        <v>15</v>
      </c>
      <c r="O24" s="1" t="s">
        <v>9</v>
      </c>
      <c r="P24" s="1" t="s">
        <v>10</v>
      </c>
      <c r="Q24" s="1" t="s">
        <v>11</v>
      </c>
    </row>
    <row r="25" ht="20.1" customHeight="1" spans="1:17">
      <c r="A25" s="1"/>
      <c r="B25" s="1" t="str">
        <f>IFERROR(TEXT(TimeSheet247[[#This Row],[Date]],"aaaa"),"")</f>
        <v>Samstag</v>
      </c>
      <c r="C25" s="12">
        <f t="shared" ref="C25:C30" si="3">C26-1</f>
        <v>45696</v>
      </c>
      <c r="D25" s="13"/>
      <c r="E25" s="13"/>
      <c r="F25" s="13"/>
      <c r="G25" s="14"/>
      <c r="H25" s="13">
        <f>IFERROR(SUM(D25:G25),"")</f>
        <v>0</v>
      </c>
      <c r="J25" s="1"/>
      <c r="K25" s="1" t="str">
        <f>IFERROR(TEXT(TimeSheet2479[[#This Row],[Date]],"aaaa"),"")</f>
        <v>Samstag</v>
      </c>
      <c r="L25" s="12">
        <f t="shared" ref="L25:L30" si="4">L26-1</f>
        <v>45710</v>
      </c>
      <c r="M25" s="13"/>
      <c r="N25" s="13"/>
      <c r="O25" s="13"/>
      <c r="P25" s="14"/>
      <c r="Q25" s="13">
        <f>IFERROR(SUM(M25:P25),"")</f>
        <v>0</v>
      </c>
    </row>
    <row r="26" ht="20.1" customHeight="1" spans="1:17">
      <c r="A26" s="1"/>
      <c r="B26" s="1" t="str">
        <f>IFERROR(TEXT(TimeSheet247[[#This Row],[Date]],"aaaa"),"")</f>
        <v>Sonntag</v>
      </c>
      <c r="C26" s="12">
        <f t="shared" si="3"/>
        <v>45697</v>
      </c>
      <c r="D26" s="13"/>
      <c r="E26" s="13"/>
      <c r="F26" s="13"/>
      <c r="G26" s="14"/>
      <c r="H26" s="13">
        <f>IFERROR(SUM(D26:G26),"")</f>
        <v>0</v>
      </c>
      <c r="J26" s="1"/>
      <c r="K26" s="1" t="str">
        <f>IFERROR(TEXT(TimeSheet2479[[#This Row],[Date]],"aaaa"),"")</f>
        <v>Sonntag</v>
      </c>
      <c r="L26" s="12">
        <f t="shared" si="4"/>
        <v>45711</v>
      </c>
      <c r="M26" s="13"/>
      <c r="N26" s="13"/>
      <c r="O26" s="13"/>
      <c r="P26" s="14"/>
      <c r="Q26" s="13">
        <f>IFERROR(SUM(M26:P26),"")</f>
        <v>0</v>
      </c>
    </row>
    <row r="27" ht="20.1" customHeight="1" spans="1:17">
      <c r="A27" s="1"/>
      <c r="B27" s="1" t="str">
        <f>IFERROR(TEXT(TimeSheet247[[#This Row],[Date]],"aaaa"),"")</f>
        <v>Montag</v>
      </c>
      <c r="C27" s="12">
        <f t="shared" si="3"/>
        <v>45698</v>
      </c>
      <c r="D27" s="13"/>
      <c r="E27" s="13"/>
      <c r="F27" s="13"/>
      <c r="G27" s="14"/>
      <c r="H27" s="13">
        <f>IFERROR(SUM(D27:G27),"")</f>
        <v>0</v>
      </c>
      <c r="J27" s="1"/>
      <c r="K27" s="1" t="str">
        <f>IFERROR(TEXT(TimeSheet2479[[#This Row],[Date]],"aaaa"),"")</f>
        <v>Montag</v>
      </c>
      <c r="L27" s="12">
        <f t="shared" si="4"/>
        <v>45712</v>
      </c>
      <c r="M27" s="13">
        <v>1.5</v>
      </c>
      <c r="N27" s="13"/>
      <c r="O27" s="13"/>
      <c r="P27" s="14" t="s">
        <v>16</v>
      </c>
      <c r="Q27" s="13">
        <f>IFERROR(SUM(M27:P27),"")</f>
        <v>1.5</v>
      </c>
    </row>
    <row r="28" ht="20.1" customHeight="1" spans="1:17">
      <c r="A28" s="1"/>
      <c r="B28" s="1" t="str">
        <f>IFERROR(TEXT(TimeSheet247[[#This Row],[Date]],"aaaa"),"")</f>
        <v>Dienstag</v>
      </c>
      <c r="C28" s="12">
        <f t="shared" si="3"/>
        <v>45699</v>
      </c>
      <c r="D28" s="13"/>
      <c r="E28" s="13"/>
      <c r="F28" s="13"/>
      <c r="G28" s="14"/>
      <c r="H28" s="13">
        <f>IFERROR(SUM(D28:G28),"")</f>
        <v>0</v>
      </c>
      <c r="J28" s="1"/>
      <c r="K28" s="1" t="str">
        <f>IFERROR(TEXT(TimeSheet2479[[#This Row],[Date]],"aaaa"),"")</f>
        <v>Dienstag</v>
      </c>
      <c r="L28" s="12">
        <f t="shared" si="4"/>
        <v>45713</v>
      </c>
      <c r="M28" s="13"/>
      <c r="N28" s="13"/>
      <c r="O28" s="13"/>
      <c r="P28" s="14"/>
      <c r="Q28" s="13">
        <f>IFERROR(SUM(M28:P28),"")</f>
        <v>0</v>
      </c>
    </row>
    <row r="29" ht="20.1" customHeight="1" spans="1:17">
      <c r="A29" s="1"/>
      <c r="B29" s="1" t="str">
        <f>IFERROR(TEXT(TimeSheet247[[#This Row],[Date]],"aaaa"),"")</f>
        <v>Mittwoch</v>
      </c>
      <c r="C29" s="12">
        <f t="shared" si="3"/>
        <v>45700</v>
      </c>
      <c r="D29" s="13"/>
      <c r="E29" s="13"/>
      <c r="F29" s="13"/>
      <c r="G29" s="14"/>
      <c r="H29" s="13">
        <f>IFERROR(SUM(D29:G29),"")</f>
        <v>0</v>
      </c>
      <c r="J29" s="1"/>
      <c r="K29" s="1" t="str">
        <f>IFERROR(TEXT(TimeSheet2479[[#This Row],[Date]],"aaaa"),"")</f>
        <v>Mittwoch</v>
      </c>
      <c r="L29" s="12">
        <f t="shared" si="4"/>
        <v>45714</v>
      </c>
      <c r="M29" s="13"/>
      <c r="N29" s="13"/>
      <c r="O29" s="13"/>
      <c r="P29" s="14"/>
      <c r="Q29" s="13">
        <f>IFERROR(SUM(M29:P29),"")</f>
        <v>0</v>
      </c>
    </row>
    <row r="30" ht="20.1" customHeight="1" spans="1:17">
      <c r="A30" s="1"/>
      <c r="B30" s="1" t="str">
        <f>IFERROR(TEXT(TimeSheet247[[#This Row],[Date]],"aaaa"),"")</f>
        <v>Donnerstag</v>
      </c>
      <c r="C30" s="12">
        <f t="shared" si="3"/>
        <v>45701</v>
      </c>
      <c r="D30" s="13"/>
      <c r="E30" s="13"/>
      <c r="F30" s="13"/>
      <c r="G30" s="14"/>
      <c r="H30" s="13">
        <f t="shared" ref="H30:H31" si="5">IFERROR(SUM(D30:G30),"")</f>
        <v>0</v>
      </c>
      <c r="J30" s="1"/>
      <c r="K30" s="1" t="str">
        <f>IFERROR(TEXT(TimeSheet2479[[#This Row],[Date]],"aaaa"),"")</f>
        <v>Donnerstag</v>
      </c>
      <c r="L30" s="12">
        <f t="shared" si="4"/>
        <v>45715</v>
      </c>
      <c r="M30" s="13"/>
      <c r="N30" s="13"/>
      <c r="O30" s="13"/>
      <c r="P30" s="14"/>
      <c r="Q30" s="13">
        <f t="shared" ref="Q30:Q31" si="6">IFERROR(SUM(M30:P30),"")</f>
        <v>0</v>
      </c>
    </row>
    <row r="31" ht="20.1" customHeight="1" spans="1:17">
      <c r="A31" s="1"/>
      <c r="B31" s="1" t="str">
        <f>IFERROR(TEXT(TimeSheet247[[#This Row],[Date]],"aaaa"),"")</f>
        <v>Freitag</v>
      </c>
      <c r="C31" s="12">
        <f>C22</f>
        <v>45702</v>
      </c>
      <c r="D31" s="13"/>
      <c r="E31" s="13"/>
      <c r="F31" s="13"/>
      <c r="G31" s="14"/>
      <c r="H31" s="13">
        <f t="shared" si="5"/>
        <v>0</v>
      </c>
      <c r="J31" s="1"/>
      <c r="K31" s="1" t="str">
        <f>IFERROR(TEXT(TimeSheet2479[[#This Row],[Date]],"aaaa"),"")</f>
        <v>Freitag</v>
      </c>
      <c r="L31" s="12">
        <f>L22</f>
        <v>45716</v>
      </c>
      <c r="M31" s="13"/>
      <c r="N31" s="13"/>
      <c r="O31" s="13"/>
      <c r="P31" s="14"/>
      <c r="Q31" s="13">
        <f t="shared" si="6"/>
        <v>0</v>
      </c>
    </row>
    <row r="32" ht="17.25" spans="1:17">
      <c r="A32" s="1"/>
      <c r="B32" s="1"/>
      <c r="C32" s="15" t="s">
        <v>13</v>
      </c>
      <c r="D32" s="16">
        <f>IFERROR(SUM(D25:D31),"")</f>
        <v>0</v>
      </c>
      <c r="E32" s="16">
        <f>IFERROR(SUM(E25:E31),"")</f>
        <v>0</v>
      </c>
      <c r="F32" s="16">
        <f>IFERROR(SUM(F25:F31),"")</f>
        <v>0</v>
      </c>
      <c r="G32" s="16">
        <f>IFERROR(SUM(G25:G31),"")</f>
        <v>0</v>
      </c>
      <c r="H32" s="16">
        <f>IFERROR(SUM(H25:H31),"")</f>
        <v>0</v>
      </c>
      <c r="J32" s="1"/>
      <c r="K32" s="1"/>
      <c r="L32" s="15" t="s">
        <v>13</v>
      </c>
      <c r="M32" s="16">
        <f>IFERROR(SUM(M25:M31),"")</f>
        <v>1.5</v>
      </c>
      <c r="N32" s="16">
        <f>IFERROR(SUM(N25:N31),"")</f>
        <v>0</v>
      </c>
      <c r="O32" s="16">
        <f>IFERROR(SUM(O25:O31),"")</f>
        <v>0</v>
      </c>
      <c r="P32" s="16">
        <f>IFERROR(SUM(P25:P31),"")</f>
        <v>0</v>
      </c>
      <c r="Q32" s="16">
        <f>IFERROR(SUM(Q25:Q31),"")</f>
        <v>1.5</v>
      </c>
    </row>
    <row r="33" ht="14.75" spans="1:17">
      <c r="A33" s="1"/>
      <c r="B33" s="1"/>
      <c r="C33" s="1"/>
      <c r="D33" s="17"/>
      <c r="E33" s="17"/>
      <c r="F33" s="17"/>
      <c r="G33" s="17"/>
      <c r="H33" s="10"/>
      <c r="J33" s="1"/>
      <c r="K33" s="1"/>
      <c r="L33" s="1"/>
      <c r="M33" s="17"/>
      <c r="N33" s="17"/>
      <c r="O33" s="17"/>
      <c r="P33" s="17"/>
      <c r="Q33" s="10"/>
    </row>
    <row r="34" spans="1:17">
      <c r="A34" s="1"/>
      <c r="B34" s="1"/>
      <c r="C34" s="1"/>
      <c r="D34" s="18" t="s">
        <v>14</v>
      </c>
      <c r="E34" s="19"/>
      <c r="F34" s="19"/>
      <c r="G34" s="19"/>
      <c r="H34" s="19" t="s">
        <v>6</v>
      </c>
      <c r="J34" s="1"/>
      <c r="K34" s="1"/>
      <c r="L34" s="1"/>
      <c r="M34" s="18" t="s">
        <v>14</v>
      </c>
      <c r="N34" s="19"/>
      <c r="O34" s="19"/>
      <c r="P34" s="19"/>
      <c r="Q34" s="19" t="s">
        <v>6</v>
      </c>
    </row>
    <row r="35" spans="2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J1 A19 J19"/>
    <dataValidation allowBlank="1" showInputMessage="1" showErrorMessage="1" prompt="Title of this worksheet is in this cell" sqref="B1:H1 K1:Q1 B19:H19 K19:Q19"/>
    <dataValidation allowBlank="1" showInputMessage="1" showErrorMessage="1" prompt="Enter Company Name in this cell. Enter employee details in cells below and Week ending date in cell C5" sqref="B2 K2 B20 K20"/>
    <dataValidation allowBlank="1" showInputMessage="1" showErrorMessage="1" prompt="Enter Employee name in cell at right" sqref="B3 K3 B21 K21"/>
    <dataValidation allowBlank="1" showInputMessage="1" showErrorMessage="1" prompt="Enter Employee name in this cell" sqref="C3:D3 L3:M3 C21:D21 L21:M21"/>
    <dataValidation allowBlank="1" showInputMessage="1" showErrorMessage="1" prompt="Enter Employee phone number in cell at right" sqref="F3 O3 F21 O21"/>
    <dataValidation allowBlank="1" showInputMessage="1" showErrorMessage="1" prompt="Enter Employee phone number in this cell" sqref="G3:H3 P3:Q3 G21:H21 P21:Q21"/>
    <dataValidation allowBlank="1" showInputMessage="1" showErrorMessage="1" prompt="Enter Week ending date in cell at right" sqref="B4 K4 B22 K22"/>
    <dataValidation allowBlank="1" showInputMessage="1" showErrorMessage="1" prompt="Enter Week ending date in this cell" sqref="C4 L4 C22 L22"/>
    <dataValidation allowBlank="1" showInputMessage="1" showErrorMessage="1" prompt="Weekdays are automatically updated in this column under this heading" sqref="B6 K6 B24 K24"/>
    <dataValidation allowBlank="1" showInputMessage="1" showErrorMessage="1" prompt="Date is automatically updated in this column under this heading based on Week ending date in cell C5" sqref="C6 L6 C24 L24"/>
    <dataValidation allowBlank="1" showInputMessage="1" showErrorMessage="1" prompt="Enter Regular Hours in this column under this heading" sqref="D6 M6 D24 M24"/>
    <dataValidation allowBlank="1" showInputMessage="1" showErrorMessage="1" prompt="Enter Overtime Hours in this column under this heading" sqref="E6 N6 E24 N24"/>
    <dataValidation allowBlank="1" showInputMessage="1" showErrorMessage="1" prompt="Enter Sick hours in this column under this heading" sqref="F6 O6 F24 O24"/>
    <dataValidation allowBlank="1" showInputMessage="1" showErrorMessage="1" prompt="Enter Vacation hours in this column under this heading" sqref="G6 P6 G24 P24"/>
    <dataValidation allowBlank="1" showInputMessage="1" showErrorMessage="1" prompt="Total Hours for each weekday are automatically calculated in this column under this heading" sqref="H6 Q6 H24 Q24"/>
    <dataValidation allowBlank="1" showInputMessage="1" showErrorMessage="1" prompt="Total hours for the entire period are automatically calculated in cells at right" sqref="C14 L14 C32 L32"/>
    <dataValidation allowBlank="1" showInputMessage="1" showErrorMessage="1" prompt="Enter Employee signature in this cell" sqref="D15:G15 M15:P15 D33:G33 M33:P33"/>
    <dataValidation allowBlank="1" showInputMessage="1" showErrorMessage="1" prompt="Enter Date in this cell" sqref="H15 Q15 H33 Q33"/>
  </dataValidations>
  <pageMargins left="0.7" right="0.7" top="0.787401575" bottom="0.787401575" header="0.3" footer="0.3"/>
  <headerFooter/>
  <drawing r:id="rId2"/>
  <legacyDrawing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A24" workbookViewId="0">
      <selection activeCell="G29" sqref="G29"/>
    </sheetView>
  </sheetViews>
  <sheetFormatPr defaultColWidth="11.4272727272727" defaultRowHeight="14"/>
  <cols>
    <col min="2" max="8" width="15.7090909090909" customWidth="1"/>
    <col min="11" max="17" width="15.7090909090909" customWidth="1"/>
  </cols>
  <sheetData>
    <row r="1" ht="23.75" spans="1:17">
      <c r="A1" s="1"/>
      <c r="B1" s="2" t="s">
        <v>0</v>
      </c>
      <c r="C1" s="2"/>
      <c r="D1" s="2"/>
      <c r="E1" s="2"/>
      <c r="F1" s="2"/>
      <c r="G1" s="2"/>
      <c r="H1" s="2"/>
      <c r="J1" s="1"/>
      <c r="K1" s="2" t="s">
        <v>0</v>
      </c>
      <c r="L1" s="2"/>
      <c r="M1" s="2"/>
      <c r="N1" s="2"/>
      <c r="O1" s="2"/>
      <c r="P1" s="2"/>
      <c r="Q1" s="2"/>
    </row>
    <row r="2" ht="19.25" spans="1:17">
      <c r="A2" s="3">
        <f>'KITA Feb 25'!A2+'KITA March 25'!H14+'KITA March 25'!H32+'KITA March 25'!Q14+'KITA March 25'!Q32</f>
        <v>2.8</v>
      </c>
      <c r="B2" s="4" t="s">
        <v>1</v>
      </c>
      <c r="C2" s="1"/>
      <c r="D2" s="1"/>
      <c r="E2" s="1"/>
      <c r="F2" s="1"/>
      <c r="G2" s="1"/>
      <c r="H2" s="1"/>
      <c r="J2" s="1"/>
      <c r="K2" s="4" t="s">
        <v>1</v>
      </c>
      <c r="L2" s="1"/>
      <c r="M2" s="1"/>
      <c r="N2" s="1"/>
      <c r="O2" s="1"/>
      <c r="P2" s="1"/>
      <c r="Q2" s="1"/>
    </row>
    <row r="3" ht="16.5" customHeight="1" spans="1:17">
      <c r="A3" s="1"/>
      <c r="B3" s="5" t="s">
        <v>2</v>
      </c>
      <c r="C3" s="6" t="s">
        <v>3</v>
      </c>
      <c r="D3" s="6"/>
      <c r="E3" s="1"/>
      <c r="F3" s="7"/>
      <c r="G3" s="8"/>
      <c r="H3" s="8"/>
      <c r="J3" s="1"/>
      <c r="K3" s="5" t="s">
        <v>2</v>
      </c>
      <c r="L3" s="6" t="s">
        <v>3</v>
      </c>
      <c r="M3" s="6"/>
      <c r="N3" s="1"/>
      <c r="O3" s="7"/>
      <c r="P3" s="8"/>
      <c r="Q3" s="8"/>
    </row>
    <row r="4" ht="14.75" spans="1:17">
      <c r="A4" s="1"/>
      <c r="B4" s="9" t="s">
        <v>4</v>
      </c>
      <c r="C4" s="10">
        <v>45723</v>
      </c>
      <c r="D4" s="10"/>
      <c r="E4" s="1"/>
      <c r="F4" s="1"/>
      <c r="G4" s="1"/>
      <c r="H4" s="1"/>
      <c r="J4" s="1"/>
      <c r="K4" s="9" t="s">
        <v>4</v>
      </c>
      <c r="L4" s="10">
        <f>C22+7</f>
        <v>45737</v>
      </c>
      <c r="M4" s="1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ht="45" customHeight="1" spans="1:17">
      <c r="A6" s="1"/>
      <c r="B6" s="11" t="s">
        <v>5</v>
      </c>
      <c r="C6" s="1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J6" s="1"/>
      <c r="K6" s="11" t="s">
        <v>5</v>
      </c>
      <c r="L6" s="11" t="s">
        <v>6</v>
      </c>
      <c r="M6" s="1" t="s">
        <v>7</v>
      </c>
      <c r="N6" s="1" t="s">
        <v>8</v>
      </c>
      <c r="O6" s="1" t="s">
        <v>9</v>
      </c>
      <c r="P6" s="1" t="s">
        <v>10</v>
      </c>
      <c r="Q6" s="1" t="s">
        <v>11</v>
      </c>
    </row>
    <row r="7" ht="20.1" customHeight="1" spans="1:17">
      <c r="A7" s="1"/>
      <c r="B7" s="1" t="str">
        <f>IFERROR(TEXT(TimeSheet214[[#This Row],[Date]],"aaaa"),"")</f>
        <v>Samstag</v>
      </c>
      <c r="C7" s="12">
        <f>IFERROR(IF($C$4=0,"",$C$4-6),"")</f>
        <v>45717</v>
      </c>
      <c r="D7" s="13"/>
      <c r="E7" s="13"/>
      <c r="F7" s="13"/>
      <c r="G7" s="14"/>
      <c r="H7" s="13">
        <f>IFERROR(SUM(D7:G7),"")</f>
        <v>0</v>
      </c>
      <c r="J7" s="1"/>
      <c r="K7" s="1" t="str">
        <f>IFERROR(TEXT(TimeSheet2816[[#This Row],[Date]],"aaaa"),"")</f>
        <v>Samstag</v>
      </c>
      <c r="L7" s="12">
        <f t="shared" ref="L7:L12" si="0">L8-1</f>
        <v>45731</v>
      </c>
      <c r="M7" s="13"/>
      <c r="N7" s="13"/>
      <c r="O7" s="13"/>
      <c r="P7" s="14"/>
      <c r="Q7" s="13">
        <f>IFERROR(SUM(M7:P7),"")</f>
        <v>0</v>
      </c>
    </row>
    <row r="8" ht="20.1" customHeight="1" spans="1:17">
      <c r="A8" s="1"/>
      <c r="B8" s="1" t="str">
        <f>IFERROR(TEXT(TimeSheet214[[#This Row],[Date]],"aaaa"),"")</f>
        <v>Sonntag</v>
      </c>
      <c r="C8" s="12">
        <f>IFERROR(IF($C$4=0,"",$C$4-5),"")</f>
        <v>45718</v>
      </c>
      <c r="D8" s="13"/>
      <c r="E8" s="13"/>
      <c r="F8" s="13"/>
      <c r="G8" s="14"/>
      <c r="H8" s="13">
        <f>IFERROR(SUM(D8:G8),"")</f>
        <v>0</v>
      </c>
      <c r="J8" s="1"/>
      <c r="K8" s="1" t="str">
        <f>IFERROR(TEXT(TimeSheet2816[[#This Row],[Date]],"aaaa"),"")</f>
        <v>Sonntag</v>
      </c>
      <c r="L8" s="12">
        <f t="shared" si="0"/>
        <v>45732</v>
      </c>
      <c r="M8" s="13"/>
      <c r="N8" s="13"/>
      <c r="O8" s="13"/>
      <c r="P8" s="14"/>
      <c r="Q8" s="13">
        <f>IFERROR(SUM(M8:P8),"")</f>
        <v>0</v>
      </c>
    </row>
    <row r="9" ht="20.1" customHeight="1" spans="1:17">
      <c r="A9" s="1"/>
      <c r="B9" s="1" t="str">
        <f>IFERROR(TEXT(TimeSheet214[[#This Row],[Date]],"aaaa"),"")</f>
        <v>Montag</v>
      </c>
      <c r="C9" s="12">
        <f>IFERROR(IF($C$4=0,"",$C$4-4),"")</f>
        <v>45719</v>
      </c>
      <c r="D9" s="13"/>
      <c r="E9" s="13"/>
      <c r="F9" s="13"/>
      <c r="G9" s="14"/>
      <c r="H9" s="13">
        <f>IFERROR(SUM(D9:G9),"")</f>
        <v>0</v>
      </c>
      <c r="J9" s="1"/>
      <c r="K9" s="1" t="str">
        <f>IFERROR(TEXT(TimeSheet2816[[#This Row],[Date]],"aaaa"),"")</f>
        <v>Montag</v>
      </c>
      <c r="L9" s="12">
        <f t="shared" si="0"/>
        <v>45733</v>
      </c>
      <c r="M9" s="13"/>
      <c r="N9" s="13"/>
      <c r="O9" s="13"/>
      <c r="P9" s="14"/>
      <c r="Q9" s="13">
        <f>IFERROR(SUM(M9:P9),"")</f>
        <v>0</v>
      </c>
    </row>
    <row r="10" ht="20.1" customHeight="1" spans="1:17">
      <c r="A10" s="1"/>
      <c r="B10" s="1" t="str">
        <f>IFERROR(TEXT(TimeSheet214[[#This Row],[Date]],"aaaa"),"")</f>
        <v>Dienstag</v>
      </c>
      <c r="C10" s="12">
        <f>IFERROR(IF($C$4=0,"",$C$4-3),"")</f>
        <v>45720</v>
      </c>
      <c r="D10" s="13"/>
      <c r="E10" s="13"/>
      <c r="F10" s="13"/>
      <c r="G10" s="14"/>
      <c r="H10" s="13">
        <f>IFERROR(SUM(D10:G10),"")</f>
        <v>0</v>
      </c>
      <c r="J10" s="1"/>
      <c r="K10" s="1" t="str">
        <f>IFERROR(TEXT(TimeSheet2816[[#This Row],[Date]],"aaaa"),"")</f>
        <v>Dienstag</v>
      </c>
      <c r="L10" s="12">
        <f t="shared" si="0"/>
        <v>45734</v>
      </c>
      <c r="M10" s="13"/>
      <c r="N10" s="13"/>
      <c r="O10" s="13"/>
      <c r="P10" s="14"/>
      <c r="Q10" s="13">
        <f>IFERROR(SUM(M10:P10),"")</f>
        <v>0</v>
      </c>
    </row>
    <row r="11" ht="20.1" customHeight="1" spans="1:17">
      <c r="A11" s="1"/>
      <c r="B11" s="1" t="str">
        <f>IFERROR(TEXT(TimeSheet214[[#This Row],[Date]],"aaaa"),"")</f>
        <v>Mittwoch</v>
      </c>
      <c r="C11" s="12">
        <f>IFERROR(IF($C$4=0,"",$C$4-2),"")</f>
        <v>45721</v>
      </c>
      <c r="D11" s="13"/>
      <c r="E11" s="13"/>
      <c r="F11" s="13"/>
      <c r="G11" s="14"/>
      <c r="H11" s="13">
        <f>IFERROR(SUM(D11:G11),"")</f>
        <v>0</v>
      </c>
      <c r="J11" s="1"/>
      <c r="K11" s="1" t="str">
        <f>IFERROR(TEXT(TimeSheet2816[[#This Row],[Date]],"aaaa"),"")</f>
        <v>Mittwoch</v>
      </c>
      <c r="L11" s="12">
        <f t="shared" si="0"/>
        <v>45735</v>
      </c>
      <c r="M11" s="13"/>
      <c r="N11" s="13"/>
      <c r="O11" s="13"/>
      <c r="P11" s="14"/>
      <c r="Q11" s="13">
        <f>IFERROR(SUM(M11:P11),"")</f>
        <v>0</v>
      </c>
    </row>
    <row r="12" ht="20.1" customHeight="1" spans="1:17">
      <c r="A12" s="1"/>
      <c r="B12" s="1" t="str">
        <f>IFERROR(TEXT(TimeSheet214[[#This Row],[Date]],"aaaa"),"")</f>
        <v>Donnerstag</v>
      </c>
      <c r="C12" s="12">
        <f>IFERROR(IF($C$4=0,"",$C$4-1),"")</f>
        <v>45722</v>
      </c>
      <c r="D12" s="13"/>
      <c r="E12" s="13"/>
      <c r="F12" s="13"/>
      <c r="G12" s="14"/>
      <c r="H12" s="13">
        <f t="shared" ref="H12:H13" si="1">IFERROR(SUM(D12:G12),"")</f>
        <v>0</v>
      </c>
      <c r="J12" s="1"/>
      <c r="K12" s="1" t="str">
        <f>IFERROR(TEXT(TimeSheet2816[[#This Row],[Date]],"aaaa"),"")</f>
        <v>Donnerstag</v>
      </c>
      <c r="L12" s="12">
        <f t="shared" si="0"/>
        <v>45736</v>
      </c>
      <c r="M12" s="13"/>
      <c r="N12" s="13"/>
      <c r="O12" s="13"/>
      <c r="P12" s="14"/>
      <c r="Q12" s="13">
        <f t="shared" ref="Q12:Q13" si="2">IFERROR(SUM(M12:P12),"")</f>
        <v>0</v>
      </c>
    </row>
    <row r="13" ht="20.1" customHeight="1" spans="1:17">
      <c r="A13" s="1"/>
      <c r="B13" s="1" t="str">
        <f>IFERROR(TEXT(TimeSheet214[[#This Row],[Date]],"aaaa"),"")</f>
        <v>Freitag</v>
      </c>
      <c r="C13" s="12">
        <f>IFERROR(IF($C$4=0,"",$C$4),"")</f>
        <v>45723</v>
      </c>
      <c r="D13" s="13"/>
      <c r="E13" s="13"/>
      <c r="F13" s="13"/>
      <c r="G13" s="14"/>
      <c r="H13" s="13">
        <f t="shared" si="1"/>
        <v>0</v>
      </c>
      <c r="J13" s="1"/>
      <c r="K13" s="1" t="str">
        <f>IFERROR(TEXT(TimeSheet2816[[#This Row],[Date]],"aaaa"),"")</f>
        <v>Freitag</v>
      </c>
      <c r="L13" s="12">
        <f>L4</f>
        <v>45737</v>
      </c>
      <c r="M13" s="13"/>
      <c r="N13" s="13"/>
      <c r="O13" s="13"/>
      <c r="P13" s="14"/>
      <c r="Q13" s="13">
        <f t="shared" si="2"/>
        <v>0</v>
      </c>
    </row>
    <row r="14" ht="17.25" spans="1:17">
      <c r="A14" s="1"/>
      <c r="B14" s="1"/>
      <c r="C14" s="15" t="s">
        <v>13</v>
      </c>
      <c r="D14" s="16">
        <f>IFERROR(SUM(D7:D13),"")</f>
        <v>0</v>
      </c>
      <c r="E14" s="16">
        <f>IFERROR(SUM(E7:E13),"")</f>
        <v>0</v>
      </c>
      <c r="F14" s="16">
        <f>IFERROR(SUM(F7:F13),"")</f>
        <v>0</v>
      </c>
      <c r="G14" s="16">
        <f>IFERROR(SUM(G7:G13),"")</f>
        <v>0</v>
      </c>
      <c r="H14" s="16">
        <f>IFERROR(SUM(H7:H13),"")</f>
        <v>0</v>
      </c>
      <c r="J14" s="1"/>
      <c r="K14" s="1"/>
      <c r="L14" s="15" t="s">
        <v>13</v>
      </c>
      <c r="M14" s="16">
        <f>IFERROR(SUM(M7:M13),"")</f>
        <v>0</v>
      </c>
      <c r="N14" s="16">
        <f>IFERROR(SUM(N7:N13),"")</f>
        <v>0</v>
      </c>
      <c r="O14" s="16">
        <f>IFERROR(SUM(O7:O13),"")</f>
        <v>0</v>
      </c>
      <c r="P14" s="16">
        <f>IFERROR(SUM(P7:P13),"")</f>
        <v>0</v>
      </c>
      <c r="Q14" s="16">
        <f>IFERROR(SUM(Q7:Q13),"")</f>
        <v>0</v>
      </c>
    </row>
    <row r="15" ht="14.75" spans="1:17">
      <c r="A15" s="1"/>
      <c r="B15" s="1"/>
      <c r="C15" s="1"/>
      <c r="D15" s="17"/>
      <c r="E15" s="17"/>
      <c r="F15" s="17"/>
      <c r="G15" s="17"/>
      <c r="H15" s="10"/>
      <c r="J15" s="1"/>
      <c r="K15" s="1"/>
      <c r="L15" s="1"/>
      <c r="M15" s="17"/>
      <c r="N15" s="17"/>
      <c r="O15" s="17"/>
      <c r="P15" s="17"/>
      <c r="Q15" s="10"/>
    </row>
    <row r="16" spans="1:17">
      <c r="A16" s="1"/>
      <c r="B16" s="1"/>
      <c r="C16" s="1"/>
      <c r="D16" s="18" t="s">
        <v>14</v>
      </c>
      <c r="E16" s="19"/>
      <c r="F16" s="19"/>
      <c r="G16" s="19"/>
      <c r="H16" s="19" t="s">
        <v>6</v>
      </c>
      <c r="J16" s="1"/>
      <c r="K16" s="1"/>
      <c r="L16" s="1"/>
      <c r="M16" s="18" t="s">
        <v>14</v>
      </c>
      <c r="N16" s="19"/>
      <c r="O16" s="19"/>
      <c r="P16" s="19"/>
      <c r="Q16" s="19" t="s">
        <v>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ht="23" spans="1:17">
      <c r="A19" s="1"/>
      <c r="B19" s="2" t="s">
        <v>0</v>
      </c>
      <c r="C19" s="2"/>
      <c r="D19" s="2"/>
      <c r="E19" s="2"/>
      <c r="F19" s="2"/>
      <c r="G19" s="2"/>
      <c r="H19" s="2"/>
      <c r="J19" s="1"/>
      <c r="K19" s="2" t="s">
        <v>0</v>
      </c>
      <c r="L19" s="2"/>
      <c r="M19" s="2"/>
      <c r="N19" s="2"/>
      <c r="O19" s="2"/>
      <c r="P19" s="2"/>
      <c r="Q19" s="2"/>
    </row>
    <row r="20" ht="19.25" spans="1:17">
      <c r="A20" s="1"/>
      <c r="B20" s="4" t="s">
        <v>1</v>
      </c>
      <c r="C20" s="1"/>
      <c r="D20" s="1"/>
      <c r="E20" s="1"/>
      <c r="F20" s="1"/>
      <c r="G20" s="1"/>
      <c r="H20" s="1"/>
      <c r="J20" s="1"/>
      <c r="K20" s="4" t="s">
        <v>1</v>
      </c>
      <c r="L20" s="1"/>
      <c r="M20" s="1"/>
      <c r="N20" s="1"/>
      <c r="O20" s="1"/>
      <c r="P20" s="1"/>
      <c r="Q20" s="1"/>
    </row>
    <row r="21" ht="15.5" spans="1:17">
      <c r="A21" s="1"/>
      <c r="B21" s="5" t="s">
        <v>2</v>
      </c>
      <c r="C21" s="6" t="s">
        <v>3</v>
      </c>
      <c r="D21" s="6"/>
      <c r="E21" s="1"/>
      <c r="F21" s="7"/>
      <c r="G21" s="8"/>
      <c r="H21" s="8"/>
      <c r="J21" s="1"/>
      <c r="K21" s="5" t="s">
        <v>2</v>
      </c>
      <c r="L21" s="6" t="s">
        <v>3</v>
      </c>
      <c r="M21" s="6"/>
      <c r="N21" s="1"/>
      <c r="O21" s="7"/>
      <c r="P21" s="8"/>
      <c r="Q21" s="8"/>
    </row>
    <row r="22" ht="14.75" spans="1:17">
      <c r="A22" s="1"/>
      <c r="B22" s="9" t="s">
        <v>4</v>
      </c>
      <c r="C22" s="10">
        <f>C4+7</f>
        <v>45730</v>
      </c>
      <c r="D22" s="10"/>
      <c r="E22" s="1"/>
      <c r="F22" s="1"/>
      <c r="G22" s="1"/>
      <c r="H22" s="1"/>
      <c r="J22" s="1"/>
      <c r="K22" s="9" t="s">
        <v>4</v>
      </c>
      <c r="L22" s="10">
        <f>L4+7</f>
        <v>45744</v>
      </c>
      <c r="M22" s="1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ht="45" customHeight="1" spans="1:17">
      <c r="A24" s="1"/>
      <c r="B24" s="11" t="s">
        <v>5</v>
      </c>
      <c r="C24" s="11" t="s">
        <v>6</v>
      </c>
      <c r="D24" s="1" t="s">
        <v>7</v>
      </c>
      <c r="E24" s="1" t="s">
        <v>15</v>
      </c>
      <c r="F24" s="1" t="s">
        <v>9</v>
      </c>
      <c r="G24" s="1" t="s">
        <v>10</v>
      </c>
      <c r="H24" s="1" t="s">
        <v>11</v>
      </c>
      <c r="J24" s="1"/>
      <c r="K24" s="11" t="s">
        <v>5</v>
      </c>
      <c r="L24" s="11" t="s">
        <v>6</v>
      </c>
      <c r="M24" s="1" t="s">
        <v>7</v>
      </c>
      <c r="N24" s="1" t="s">
        <v>15</v>
      </c>
      <c r="O24" s="1" t="s">
        <v>9</v>
      </c>
      <c r="P24" s="1" t="s">
        <v>10</v>
      </c>
      <c r="Q24" s="1" t="s">
        <v>11</v>
      </c>
    </row>
    <row r="25" ht="20.1" customHeight="1" spans="1:17">
      <c r="A25" s="1"/>
      <c r="B25" s="1" t="str">
        <f>IFERROR(TEXT(TimeSheet24715[[#This Row],[Date]],"aaaa"),"")</f>
        <v>Samstag</v>
      </c>
      <c r="C25" s="12">
        <f t="shared" ref="C25:C30" si="3">C26-1</f>
        <v>45724</v>
      </c>
      <c r="D25" s="13"/>
      <c r="E25" s="13"/>
      <c r="F25" s="13"/>
      <c r="G25" s="14"/>
      <c r="H25" s="13">
        <f>IFERROR(SUM(D25:G25),"")</f>
        <v>0</v>
      </c>
      <c r="J25" s="1"/>
      <c r="K25" s="1" t="str">
        <f>IFERROR(TEXT(TimeSheet247917[[#This Row],[Date]],"aaaa"),"")</f>
        <v>Samstag</v>
      </c>
      <c r="L25" s="12">
        <f t="shared" ref="L25:L30" si="4">L26-1</f>
        <v>45738</v>
      </c>
      <c r="M25" s="13"/>
      <c r="N25" s="13"/>
      <c r="O25" s="13"/>
      <c r="P25" s="14"/>
      <c r="Q25" s="13">
        <f>IFERROR(SUM(M25:P25),"")</f>
        <v>0</v>
      </c>
    </row>
    <row r="26" ht="20.1" customHeight="1" spans="1:17">
      <c r="A26" s="1"/>
      <c r="B26" s="1" t="str">
        <f>IFERROR(TEXT(TimeSheet24715[[#This Row],[Date]],"aaaa"),"")</f>
        <v>Sonntag</v>
      </c>
      <c r="C26" s="12">
        <f t="shared" si="3"/>
        <v>45725</v>
      </c>
      <c r="D26" s="13"/>
      <c r="E26" s="13"/>
      <c r="F26" s="13"/>
      <c r="G26" s="14"/>
      <c r="H26" s="13">
        <f>IFERROR(SUM(D26:G26),"")</f>
        <v>0</v>
      </c>
      <c r="J26" s="1"/>
      <c r="K26" s="1" t="str">
        <f>IFERROR(TEXT(TimeSheet247917[[#This Row],[Date]],"aaaa"),"")</f>
        <v>Sonntag</v>
      </c>
      <c r="L26" s="12">
        <f t="shared" si="4"/>
        <v>45739</v>
      </c>
      <c r="M26" s="13"/>
      <c r="N26" s="13"/>
      <c r="O26" s="13"/>
      <c r="P26" s="14"/>
      <c r="Q26" s="13">
        <f>IFERROR(SUM(M26:P26),"")</f>
        <v>0</v>
      </c>
    </row>
    <row r="27" ht="20.1" customHeight="1" spans="1:17">
      <c r="A27" s="1"/>
      <c r="B27" s="1" t="str">
        <f>IFERROR(TEXT(TimeSheet24715[[#This Row],[Date]],"aaaa"),"")</f>
        <v>Montag</v>
      </c>
      <c r="C27" s="12">
        <f t="shared" si="3"/>
        <v>45726</v>
      </c>
      <c r="D27" s="13"/>
      <c r="E27" s="13"/>
      <c r="F27" s="13"/>
      <c r="G27" s="14"/>
      <c r="H27" s="13">
        <f>IFERROR(SUM(D27:G27),"")</f>
        <v>0</v>
      </c>
      <c r="J27" s="1"/>
      <c r="K27" s="1" t="str">
        <f>IFERROR(TEXT(TimeSheet247917[[#This Row],[Date]],"aaaa"),"")</f>
        <v>Montag</v>
      </c>
      <c r="L27" s="12">
        <f t="shared" si="4"/>
        <v>45740</v>
      </c>
      <c r="M27" s="13"/>
      <c r="N27" s="13"/>
      <c r="O27" s="13"/>
      <c r="P27" s="14"/>
      <c r="Q27" s="13">
        <f>IFERROR(SUM(M27:P27),"")</f>
        <v>0</v>
      </c>
    </row>
    <row r="28" ht="20.1" customHeight="1" spans="1:17">
      <c r="A28" s="1"/>
      <c r="B28" s="1" t="str">
        <f>IFERROR(TEXT(TimeSheet24715[[#This Row],[Date]],"aaaa"),"")</f>
        <v>Dienstag</v>
      </c>
      <c r="C28" s="12">
        <f t="shared" si="3"/>
        <v>45727</v>
      </c>
      <c r="D28" s="13"/>
      <c r="E28" s="13"/>
      <c r="F28" s="13"/>
      <c r="G28" s="14"/>
      <c r="H28" s="13">
        <f>IFERROR(SUM(D28:G28),"")</f>
        <v>0</v>
      </c>
      <c r="J28" s="1"/>
      <c r="K28" s="1" t="str">
        <f>IFERROR(TEXT(TimeSheet247917[[#This Row],[Date]],"aaaa"),"")</f>
        <v>Dienstag</v>
      </c>
      <c r="L28" s="12">
        <f t="shared" si="4"/>
        <v>45741</v>
      </c>
      <c r="M28" s="13"/>
      <c r="N28" s="13"/>
      <c r="O28" s="13"/>
      <c r="P28" s="14"/>
      <c r="Q28" s="13">
        <f>IFERROR(SUM(M28:P28),"")</f>
        <v>0</v>
      </c>
    </row>
    <row r="29" ht="20.1" customHeight="1" spans="1:17">
      <c r="A29" s="1"/>
      <c r="B29" s="1" t="str">
        <f>IFERROR(TEXT(TimeSheet24715[[#This Row],[Date]],"aaaa"),"")</f>
        <v>Mittwoch</v>
      </c>
      <c r="C29" s="12">
        <f t="shared" si="3"/>
        <v>45728</v>
      </c>
      <c r="D29" s="13"/>
      <c r="E29" s="13">
        <v>1</v>
      </c>
      <c r="F29" s="13"/>
      <c r="G29" s="14" t="s">
        <v>16</v>
      </c>
      <c r="H29" s="13">
        <f>IFERROR(SUM(D29:G29),"")</f>
        <v>1</v>
      </c>
      <c r="J29" s="1"/>
      <c r="K29" s="1" t="str">
        <f>IFERROR(TEXT(TimeSheet247917[[#This Row],[Date]],"aaaa"),"")</f>
        <v>Mittwoch</v>
      </c>
      <c r="L29" s="12">
        <f t="shared" si="4"/>
        <v>45742</v>
      </c>
      <c r="M29" s="13"/>
      <c r="N29" s="13"/>
      <c r="O29" s="13"/>
      <c r="P29" s="14"/>
      <c r="Q29" s="13">
        <f>IFERROR(SUM(M29:P29),"")</f>
        <v>0</v>
      </c>
    </row>
    <row r="30" ht="20.1" customHeight="1" spans="1:17">
      <c r="A30" s="1"/>
      <c r="B30" s="1" t="str">
        <f>IFERROR(TEXT(TimeSheet24715[[#This Row],[Date]],"aaaa"),"")</f>
        <v>Donnerstag</v>
      </c>
      <c r="C30" s="12">
        <f t="shared" si="3"/>
        <v>45729</v>
      </c>
      <c r="D30" s="13"/>
      <c r="E30" s="13"/>
      <c r="F30" s="13"/>
      <c r="G30" s="14"/>
      <c r="H30" s="13">
        <f t="shared" ref="H30:H31" si="5">IFERROR(SUM(D30:G30),"")</f>
        <v>0</v>
      </c>
      <c r="J30" s="1"/>
      <c r="K30" s="1" t="str">
        <f>IFERROR(TEXT(TimeSheet247917[[#This Row],[Date]],"aaaa"),"")</f>
        <v>Donnerstag</v>
      </c>
      <c r="L30" s="12">
        <f t="shared" si="4"/>
        <v>45743</v>
      </c>
      <c r="M30" s="13"/>
      <c r="N30" s="13"/>
      <c r="O30" s="13"/>
      <c r="P30" s="14"/>
      <c r="Q30" s="13">
        <f t="shared" ref="Q30:Q31" si="6">IFERROR(SUM(M30:P30),"")</f>
        <v>0</v>
      </c>
    </row>
    <row r="31" ht="20.1" customHeight="1" spans="1:17">
      <c r="A31" s="1"/>
      <c r="B31" s="1" t="str">
        <f>IFERROR(TEXT(TimeSheet24715[[#This Row],[Date]],"aaaa"),"")</f>
        <v>Freitag</v>
      </c>
      <c r="C31" s="12">
        <f>C22</f>
        <v>45730</v>
      </c>
      <c r="D31" s="13"/>
      <c r="E31" s="13"/>
      <c r="F31" s="13"/>
      <c r="G31" s="14"/>
      <c r="H31" s="13">
        <f t="shared" si="5"/>
        <v>0</v>
      </c>
      <c r="J31" s="1"/>
      <c r="K31" s="1" t="str">
        <f>IFERROR(TEXT(TimeSheet247917[[#This Row],[Date]],"aaaa"),"")</f>
        <v>Freitag</v>
      </c>
      <c r="L31" s="12">
        <f>L22</f>
        <v>45744</v>
      </c>
      <c r="M31" s="13"/>
      <c r="N31" s="13"/>
      <c r="O31" s="13"/>
      <c r="P31" s="14"/>
      <c r="Q31" s="13">
        <f t="shared" si="6"/>
        <v>0</v>
      </c>
    </row>
    <row r="32" ht="17.25" spans="1:17">
      <c r="A32" s="1"/>
      <c r="B32" s="1"/>
      <c r="C32" s="15" t="s">
        <v>13</v>
      </c>
      <c r="D32" s="16">
        <f>IFERROR(SUM(D25:D31),"")</f>
        <v>0</v>
      </c>
      <c r="E32" s="16">
        <f>IFERROR(SUM(E25:E31),"")</f>
        <v>1</v>
      </c>
      <c r="F32" s="16">
        <f>IFERROR(SUM(F25:F31),"")</f>
        <v>0</v>
      </c>
      <c r="G32" s="16">
        <f>IFERROR(SUM(G25:G31),"")</f>
        <v>0</v>
      </c>
      <c r="H32" s="16">
        <f>IFERROR(SUM(H25:H31),"")</f>
        <v>1</v>
      </c>
      <c r="J32" s="1"/>
      <c r="K32" s="1"/>
      <c r="L32" s="15" t="s">
        <v>13</v>
      </c>
      <c r="M32" s="16">
        <f>IFERROR(SUM(M25:M31),"")</f>
        <v>0</v>
      </c>
      <c r="N32" s="16">
        <f>IFERROR(SUM(N25:N31),"")</f>
        <v>0</v>
      </c>
      <c r="O32" s="16">
        <f>IFERROR(SUM(O25:O31),"")</f>
        <v>0</v>
      </c>
      <c r="P32" s="16">
        <f>IFERROR(SUM(P25:P31),"")</f>
        <v>0</v>
      </c>
      <c r="Q32" s="16">
        <f>IFERROR(SUM(Q25:Q31),"")</f>
        <v>0</v>
      </c>
    </row>
    <row r="33" ht="14.75" spans="1:17">
      <c r="A33" s="1"/>
      <c r="B33" s="1"/>
      <c r="C33" s="1"/>
      <c r="D33" s="17"/>
      <c r="E33" s="17"/>
      <c r="F33" s="17"/>
      <c r="G33" s="17"/>
      <c r="H33" s="10"/>
      <c r="J33" s="1"/>
      <c r="K33" s="1"/>
      <c r="L33" s="1"/>
      <c r="M33" s="17"/>
      <c r="N33" s="17"/>
      <c r="O33" s="17"/>
      <c r="P33" s="17"/>
      <c r="Q33" s="10"/>
    </row>
    <row r="34" spans="1:17">
      <c r="A34" s="1"/>
      <c r="B34" s="1"/>
      <c r="C34" s="1"/>
      <c r="D34" s="18" t="s">
        <v>14</v>
      </c>
      <c r="E34" s="19"/>
      <c r="F34" s="19"/>
      <c r="G34" s="19"/>
      <c r="H34" s="19" t="s">
        <v>6</v>
      </c>
      <c r="J34" s="1"/>
      <c r="K34" s="1"/>
      <c r="L34" s="1"/>
      <c r="M34" s="18" t="s">
        <v>14</v>
      </c>
      <c r="N34" s="19"/>
      <c r="O34" s="19"/>
      <c r="P34" s="19"/>
      <c r="Q34" s="19" t="s">
        <v>6</v>
      </c>
    </row>
    <row r="35" spans="2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J1 A19 J19"/>
    <dataValidation allowBlank="1" showInputMessage="1" showErrorMessage="1" prompt="Title of this worksheet is in this cell" sqref="B1:H1 K1:Q1 B19:H19 K19:Q19"/>
    <dataValidation allowBlank="1" showInputMessage="1" showErrorMessage="1" prompt="Enter Company Name in this cell. Enter employee details in cells below and Week ending date in cell C5" sqref="B2 K2 B20 K20"/>
    <dataValidation allowBlank="1" showInputMessage="1" showErrorMessage="1" prompt="Enter Employee name in cell at right" sqref="B3 K3 B21 K21"/>
    <dataValidation allowBlank="1" showInputMessage="1" showErrorMessage="1" prompt="Enter Employee name in this cell" sqref="C3:D3 L3:M3 C21:D21 L21:M21"/>
    <dataValidation allowBlank="1" showInputMessage="1" showErrorMessage="1" prompt="Enter Employee phone number in cell at right" sqref="F3 O3 F21 O21"/>
    <dataValidation allowBlank="1" showInputMessage="1" showErrorMessage="1" prompt="Enter Employee phone number in this cell" sqref="G3:H3 P3:Q3 G21:H21 P21:Q21"/>
    <dataValidation allowBlank="1" showInputMessage="1" showErrorMessage="1" prompt="Enter Week ending date in cell at right" sqref="B4 K4 B22 K22"/>
    <dataValidation allowBlank="1" showInputMessage="1" showErrorMessage="1" prompt="Enter Week ending date in this cell" sqref="C4 L4 C22 L22"/>
    <dataValidation allowBlank="1" showInputMessage="1" showErrorMessage="1" prompt="Weekdays are automatically updated in this column under this heading" sqref="B6 K6 B24 K24"/>
    <dataValidation allowBlank="1" showInputMessage="1" showErrorMessage="1" prompt="Date is automatically updated in this column under this heading based on Week ending date in cell C5" sqref="C6 L6 C24 L24"/>
    <dataValidation allowBlank="1" showInputMessage="1" showErrorMessage="1" prompt="Enter Regular Hours in this column under this heading" sqref="D6 M6 D24 M24"/>
    <dataValidation allowBlank="1" showInputMessage="1" showErrorMessage="1" prompt="Enter Overtime Hours in this column under this heading" sqref="E6 N6 E24 N24"/>
    <dataValidation allowBlank="1" showInputMessage="1" showErrorMessage="1" prompt="Enter Sick hours in this column under this heading" sqref="F6 O6 F24 O24"/>
    <dataValidation allowBlank="1" showInputMessage="1" showErrorMessage="1" prompt="Enter Vacation hours in this column under this heading" sqref="G6 P6 G24 P24"/>
    <dataValidation allowBlank="1" showInputMessage="1" showErrorMessage="1" prompt="Total Hours for each weekday are automatically calculated in this column under this heading" sqref="H6 Q6 H24 Q24"/>
    <dataValidation allowBlank="1" showInputMessage="1" showErrorMessage="1" prompt="Total hours for the entire period are automatically calculated in cells at right" sqref="C14 L14 C32 L32"/>
    <dataValidation allowBlank="1" showInputMessage="1" showErrorMessage="1" prompt="Enter Employee signature in this cell" sqref="D15:G15 M15:P15 D33:G33 M33:P33"/>
    <dataValidation allowBlank="1" showInputMessage="1" showErrorMessage="1" prompt="Enter Date in this cell" sqref="H15 Q15 H33 Q33"/>
  </dataValidations>
  <pageMargins left="0.7" right="0.7" top="0.787401575" bottom="0.787401575" header="0.3" footer="0.3"/>
  <headerFooter/>
  <drawing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B21" workbookViewId="0">
      <selection activeCell="G27" sqref="G27"/>
    </sheetView>
  </sheetViews>
  <sheetFormatPr defaultColWidth="11.4272727272727" defaultRowHeight="14"/>
  <cols>
    <col min="2" max="8" width="15.7090909090909" customWidth="1"/>
    <col min="11" max="17" width="15.7090909090909" customWidth="1"/>
  </cols>
  <sheetData>
    <row r="1" ht="36" customHeight="1" spans="1:17">
      <c r="A1" s="1"/>
      <c r="B1" s="2" t="s">
        <v>0</v>
      </c>
      <c r="C1" s="2"/>
      <c r="D1" s="2"/>
      <c r="E1" s="2"/>
      <c r="F1" s="2"/>
      <c r="G1" s="2"/>
      <c r="H1" s="2"/>
      <c r="J1" s="1"/>
      <c r="K1" s="2" t="s">
        <v>0</v>
      </c>
      <c r="L1" s="2"/>
      <c r="M1" s="2"/>
      <c r="N1" s="2"/>
      <c r="O1" s="2"/>
      <c r="P1" s="2"/>
      <c r="Q1" s="2"/>
    </row>
    <row r="2" ht="19.25" spans="1:17">
      <c r="A2" s="3">
        <f>'KITA March 25'!A2+'KITA March 25'!H14+'KITA March 25'!H32+'KITA March 25'!Q14+'KITA March 25'!Q32</f>
        <v>3.8</v>
      </c>
      <c r="B2" s="4" t="s">
        <v>1</v>
      </c>
      <c r="C2" s="1"/>
      <c r="D2" s="1"/>
      <c r="E2" s="1"/>
      <c r="F2" s="1"/>
      <c r="G2" s="1"/>
      <c r="H2" s="1"/>
      <c r="J2" s="1"/>
      <c r="K2" s="4" t="s">
        <v>1</v>
      </c>
      <c r="L2" s="1"/>
      <c r="M2" s="1"/>
      <c r="N2" s="1"/>
      <c r="O2" s="1"/>
      <c r="P2" s="1"/>
      <c r="Q2" s="1"/>
    </row>
    <row r="3" ht="14.75" spans="1:17">
      <c r="A3" s="1"/>
      <c r="B3" s="5" t="s">
        <v>2</v>
      </c>
      <c r="C3" s="6" t="s">
        <v>3</v>
      </c>
      <c r="D3" s="6"/>
      <c r="E3" s="1"/>
      <c r="F3" s="7"/>
      <c r="G3" s="8"/>
      <c r="H3" s="8"/>
      <c r="J3" s="1"/>
      <c r="K3" s="5" t="s">
        <v>2</v>
      </c>
      <c r="L3" s="6" t="s">
        <v>3</v>
      </c>
      <c r="M3" s="6"/>
      <c r="N3" s="1"/>
      <c r="O3" s="7"/>
      <c r="P3" s="8"/>
      <c r="Q3" s="8"/>
    </row>
    <row r="4" ht="14.75" spans="1:17">
      <c r="A4" s="1"/>
      <c r="B4" s="9" t="s">
        <v>4</v>
      </c>
      <c r="C4" s="10">
        <v>45751</v>
      </c>
      <c r="D4" s="10"/>
      <c r="E4" s="1"/>
      <c r="F4" s="1"/>
      <c r="G4" s="1"/>
      <c r="H4" s="1"/>
      <c r="J4" s="1"/>
      <c r="K4" s="9" t="s">
        <v>4</v>
      </c>
      <c r="L4" s="10">
        <f>C22+7</f>
        <v>45765</v>
      </c>
      <c r="M4" s="1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ht="45" customHeight="1" spans="1:17">
      <c r="A6" s="1"/>
      <c r="B6" s="11" t="s">
        <v>5</v>
      </c>
      <c r="C6" s="1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J6" s="1"/>
      <c r="K6" s="11" t="s">
        <v>5</v>
      </c>
      <c r="L6" s="11" t="s">
        <v>6</v>
      </c>
      <c r="M6" s="1" t="s">
        <v>7</v>
      </c>
      <c r="N6" s="1" t="s">
        <v>8</v>
      </c>
      <c r="O6" s="1" t="s">
        <v>9</v>
      </c>
      <c r="P6" s="1" t="s">
        <v>10</v>
      </c>
      <c r="Q6" s="1" t="s">
        <v>11</v>
      </c>
    </row>
    <row r="7" ht="20.1" customHeight="1" spans="1:17">
      <c r="A7" s="1"/>
      <c r="B7" s="1" t="str">
        <f>IFERROR(TEXT(TimeSheet21418[[#This Row],[Date]],"aaaa"),"")</f>
        <v>Samstag</v>
      </c>
      <c r="C7" s="12">
        <f>IFERROR(IF($C$4=0,"",$C$4-6),"")</f>
        <v>45745</v>
      </c>
      <c r="D7" s="13"/>
      <c r="E7" s="13"/>
      <c r="F7" s="13"/>
      <c r="G7" s="14"/>
      <c r="H7" s="13">
        <f>IFERROR(SUM(D7:G7),"")</f>
        <v>0</v>
      </c>
      <c r="J7" s="1"/>
      <c r="K7" s="1" t="str">
        <f>IFERROR(TEXT(TimeSheet281620[[#This Row],[Date]],"aaaa"),"")</f>
        <v>Samstag</v>
      </c>
      <c r="L7" s="12">
        <f t="shared" ref="L7:L12" si="0">L8-1</f>
        <v>45759</v>
      </c>
      <c r="M7" s="13"/>
      <c r="N7" s="13"/>
      <c r="O7" s="13"/>
      <c r="P7" s="14"/>
      <c r="Q7" s="13">
        <f>IFERROR(SUM(M7:P7),"")</f>
        <v>0</v>
      </c>
    </row>
    <row r="8" ht="20.1" customHeight="1" spans="1:17">
      <c r="A8" s="1"/>
      <c r="B8" s="1" t="str">
        <f>IFERROR(TEXT(TimeSheet21418[[#This Row],[Date]],"aaaa"),"")</f>
        <v>Sonntag</v>
      </c>
      <c r="C8" s="12">
        <f>IFERROR(IF($C$4=0,"",$C$4-5),"")</f>
        <v>45746</v>
      </c>
      <c r="D8" s="13"/>
      <c r="E8" s="13"/>
      <c r="F8" s="13"/>
      <c r="G8" s="14"/>
      <c r="H8" s="13">
        <f>IFERROR(SUM(D8:G8),"")</f>
        <v>0</v>
      </c>
      <c r="J8" s="1"/>
      <c r="K8" s="1" t="str">
        <f>IFERROR(TEXT(TimeSheet281620[[#This Row],[Date]],"aaaa"),"")</f>
        <v>Sonntag</v>
      </c>
      <c r="L8" s="12">
        <f t="shared" si="0"/>
        <v>45760</v>
      </c>
      <c r="M8" s="13"/>
      <c r="N8" s="13"/>
      <c r="O8" s="13"/>
      <c r="P8" s="14"/>
      <c r="Q8" s="13">
        <f>IFERROR(SUM(M8:P8),"")</f>
        <v>0</v>
      </c>
    </row>
    <row r="9" ht="20.1" customHeight="1" spans="1:17">
      <c r="A9" s="1"/>
      <c r="B9" s="1" t="str">
        <f>IFERROR(TEXT(TimeSheet21418[[#This Row],[Date]],"aaaa"),"")</f>
        <v>Montag</v>
      </c>
      <c r="C9" s="12">
        <f>IFERROR(IF($C$4=0,"",$C$4-4),"")</f>
        <v>45747</v>
      </c>
      <c r="D9" s="13"/>
      <c r="E9" s="13"/>
      <c r="F9" s="13"/>
      <c r="G9" s="14"/>
      <c r="H9" s="13">
        <f>IFERROR(SUM(D9:G9),"")</f>
        <v>0</v>
      </c>
      <c r="J9" s="1"/>
      <c r="K9" s="1" t="str">
        <f>IFERROR(TEXT(TimeSheet281620[[#This Row],[Date]],"aaaa"),"")</f>
        <v>Montag</v>
      </c>
      <c r="L9" s="12">
        <f t="shared" si="0"/>
        <v>45761</v>
      </c>
      <c r="M9" s="13"/>
      <c r="N9" s="13"/>
      <c r="O9" s="13"/>
      <c r="P9" s="14"/>
      <c r="Q9" s="13">
        <f>IFERROR(SUM(M9:P9),"")</f>
        <v>0</v>
      </c>
    </row>
    <row r="10" ht="20.1" customHeight="1" spans="1:17">
      <c r="A10" s="1"/>
      <c r="B10" s="1" t="str">
        <f>IFERROR(TEXT(TimeSheet21418[[#This Row],[Date]],"aaaa"),"")</f>
        <v>Dienstag</v>
      </c>
      <c r="C10" s="12">
        <f>IFERROR(IF($C$4=0,"",$C$4-3),"")</f>
        <v>45748</v>
      </c>
      <c r="D10" s="13"/>
      <c r="E10" s="13"/>
      <c r="F10" s="13"/>
      <c r="G10" s="14"/>
      <c r="H10" s="13">
        <f>IFERROR(SUM(D10:G10),"")</f>
        <v>0</v>
      </c>
      <c r="J10" s="1"/>
      <c r="K10" s="1" t="str">
        <f>IFERROR(TEXT(TimeSheet281620[[#This Row],[Date]],"aaaa"),"")</f>
        <v>Dienstag</v>
      </c>
      <c r="L10" s="12">
        <f t="shared" si="0"/>
        <v>45762</v>
      </c>
      <c r="M10" s="13"/>
      <c r="N10" s="13"/>
      <c r="O10" s="13"/>
      <c r="P10" s="14"/>
      <c r="Q10" s="13">
        <f>IFERROR(SUM(M10:P10),"")</f>
        <v>0</v>
      </c>
    </row>
    <row r="11" ht="20.1" customHeight="1" spans="1:17">
      <c r="A11" s="1"/>
      <c r="B11" s="1" t="str">
        <f>IFERROR(TEXT(TimeSheet21418[[#This Row],[Date]],"aaaa"),"")</f>
        <v>Mittwoch</v>
      </c>
      <c r="C11" s="12">
        <f>IFERROR(IF($C$4=0,"",$C$4-2),"")</f>
        <v>45749</v>
      </c>
      <c r="D11" s="13"/>
      <c r="E11" s="13"/>
      <c r="F11" s="13"/>
      <c r="G11" s="14"/>
      <c r="H11" s="13">
        <f>IFERROR(SUM(D11:G11),"")</f>
        <v>0</v>
      </c>
      <c r="J11" s="1"/>
      <c r="K11" s="1" t="str">
        <f>IFERROR(TEXT(TimeSheet281620[[#This Row],[Date]],"aaaa"),"")</f>
        <v>Mittwoch</v>
      </c>
      <c r="L11" s="12">
        <f t="shared" si="0"/>
        <v>45763</v>
      </c>
      <c r="M11" s="13"/>
      <c r="N11" s="13"/>
      <c r="O11" s="13"/>
      <c r="P11" s="14"/>
      <c r="Q11" s="13">
        <f>IFERROR(SUM(M11:P11),"")</f>
        <v>0</v>
      </c>
    </row>
    <row r="12" ht="20.1" customHeight="1" spans="1:17">
      <c r="A12" s="1"/>
      <c r="B12" s="1" t="str">
        <f>IFERROR(TEXT(TimeSheet21418[[#This Row],[Date]],"aaaa"),"")</f>
        <v>Donnerstag</v>
      </c>
      <c r="C12" s="12">
        <f>IFERROR(IF($C$4=0,"",$C$4-1),"")</f>
        <v>45750</v>
      </c>
      <c r="D12" s="13"/>
      <c r="E12" s="13"/>
      <c r="F12" s="13"/>
      <c r="G12" s="14"/>
      <c r="H12" s="13">
        <f t="shared" ref="H12:H13" si="1">IFERROR(SUM(D12:G12),"")</f>
        <v>0</v>
      </c>
      <c r="J12" s="1"/>
      <c r="K12" s="1" t="str">
        <f>IFERROR(TEXT(TimeSheet281620[[#This Row],[Date]],"aaaa"),"")</f>
        <v>Donnerstag</v>
      </c>
      <c r="L12" s="12">
        <f t="shared" si="0"/>
        <v>45764</v>
      </c>
      <c r="M12" s="13"/>
      <c r="N12" s="13"/>
      <c r="O12" s="13"/>
      <c r="P12" s="14"/>
      <c r="Q12" s="13">
        <f t="shared" ref="Q12:Q13" si="2">IFERROR(SUM(M12:P12),"")</f>
        <v>0</v>
      </c>
    </row>
    <row r="13" ht="20.1" customHeight="1" spans="1:17">
      <c r="A13" s="1"/>
      <c r="B13" s="1" t="str">
        <f>IFERROR(TEXT(TimeSheet21418[[#This Row],[Date]],"aaaa"),"")</f>
        <v>Freitag</v>
      </c>
      <c r="C13" s="12">
        <f>IFERROR(IF($C$4=0,"",$C$4),"")</f>
        <v>45751</v>
      </c>
      <c r="D13" s="13"/>
      <c r="E13" s="13"/>
      <c r="F13" s="13"/>
      <c r="G13" s="14"/>
      <c r="H13" s="13">
        <f t="shared" si="1"/>
        <v>0</v>
      </c>
      <c r="J13" s="1"/>
      <c r="K13" s="1" t="str">
        <f>IFERROR(TEXT(TimeSheet281620[[#This Row],[Date]],"aaaa"),"")</f>
        <v>Freitag</v>
      </c>
      <c r="L13" s="12">
        <f>L4</f>
        <v>45765</v>
      </c>
      <c r="M13" s="13"/>
      <c r="N13" s="13"/>
      <c r="O13" s="13"/>
      <c r="P13" s="14"/>
      <c r="Q13" s="13">
        <f t="shared" si="2"/>
        <v>0</v>
      </c>
    </row>
    <row r="14" ht="17.25" spans="1:17">
      <c r="A14" s="1"/>
      <c r="B14" s="1"/>
      <c r="C14" s="15" t="s">
        <v>13</v>
      </c>
      <c r="D14" s="16">
        <f>IFERROR(SUM(D7:D13),"")</f>
        <v>0</v>
      </c>
      <c r="E14" s="16">
        <f>IFERROR(SUM(E7:E13),"")</f>
        <v>0</v>
      </c>
      <c r="F14" s="16">
        <f>IFERROR(SUM(F7:F13),"")</f>
        <v>0</v>
      </c>
      <c r="G14" s="16">
        <f>IFERROR(SUM(G7:G13),"")</f>
        <v>0</v>
      </c>
      <c r="H14" s="16">
        <f>IFERROR(SUM(H7:H13),"")</f>
        <v>0</v>
      </c>
      <c r="J14" s="1"/>
      <c r="K14" s="1"/>
      <c r="L14" s="15" t="s">
        <v>13</v>
      </c>
      <c r="M14" s="16">
        <f>IFERROR(SUM(M7:M13),"")</f>
        <v>0</v>
      </c>
      <c r="N14" s="16">
        <f>IFERROR(SUM(N7:N13),"")</f>
        <v>0</v>
      </c>
      <c r="O14" s="16">
        <f>IFERROR(SUM(O7:O13),"")</f>
        <v>0</v>
      </c>
      <c r="P14" s="16">
        <f>IFERROR(SUM(P7:P13),"")</f>
        <v>0</v>
      </c>
      <c r="Q14" s="16">
        <f>IFERROR(SUM(Q7:Q13),"")</f>
        <v>0</v>
      </c>
    </row>
    <row r="15" ht="14.75" spans="1:17">
      <c r="A15" s="1"/>
      <c r="B15" s="1"/>
      <c r="C15" s="1"/>
      <c r="D15" s="17"/>
      <c r="E15" s="17"/>
      <c r="F15" s="17"/>
      <c r="G15" s="17"/>
      <c r="H15" s="10"/>
      <c r="J15" s="1"/>
      <c r="K15" s="1"/>
      <c r="L15" s="1"/>
      <c r="M15" s="17"/>
      <c r="N15" s="17"/>
      <c r="O15" s="17"/>
      <c r="P15" s="17"/>
      <c r="Q15" s="10"/>
    </row>
    <row r="16" spans="1:17">
      <c r="A16" s="1"/>
      <c r="B16" s="1"/>
      <c r="C16" s="1"/>
      <c r="D16" s="18" t="s">
        <v>14</v>
      </c>
      <c r="E16" s="19"/>
      <c r="F16" s="19"/>
      <c r="G16" s="19"/>
      <c r="H16" s="19" t="s">
        <v>6</v>
      </c>
      <c r="J16" s="1"/>
      <c r="K16" s="1"/>
      <c r="L16" s="1"/>
      <c r="M16" s="18" t="s">
        <v>14</v>
      </c>
      <c r="N16" s="19"/>
      <c r="O16" s="19"/>
      <c r="P16" s="19"/>
      <c r="Q16" s="19" t="s">
        <v>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ht="23" spans="1:17">
      <c r="A19" s="1"/>
      <c r="B19" s="2" t="s">
        <v>0</v>
      </c>
      <c r="C19" s="2"/>
      <c r="D19" s="2"/>
      <c r="E19" s="2"/>
      <c r="F19" s="2"/>
      <c r="G19" s="2"/>
      <c r="H19" s="2"/>
      <c r="J19" s="1"/>
      <c r="K19" s="2" t="s">
        <v>0</v>
      </c>
      <c r="L19" s="2"/>
      <c r="M19" s="2"/>
      <c r="N19" s="2"/>
      <c r="O19" s="2"/>
      <c r="P19" s="2"/>
      <c r="Q19" s="2"/>
    </row>
    <row r="20" ht="19.25" spans="1:17">
      <c r="A20" s="1"/>
      <c r="B20" s="4" t="s">
        <v>1</v>
      </c>
      <c r="C20" s="1"/>
      <c r="D20" s="1"/>
      <c r="E20" s="1"/>
      <c r="F20" s="1"/>
      <c r="G20" s="1"/>
      <c r="H20" s="1"/>
      <c r="J20" s="1"/>
      <c r="K20" s="4" t="s">
        <v>1</v>
      </c>
      <c r="L20" s="1"/>
      <c r="M20" s="1"/>
      <c r="N20" s="1"/>
      <c r="O20" s="1"/>
      <c r="P20" s="1"/>
      <c r="Q20" s="1"/>
    </row>
    <row r="21" ht="15.5" spans="1:17">
      <c r="A21" s="1"/>
      <c r="B21" s="5" t="s">
        <v>2</v>
      </c>
      <c r="C21" s="6" t="s">
        <v>3</v>
      </c>
      <c r="D21" s="6"/>
      <c r="E21" s="1"/>
      <c r="F21" s="7"/>
      <c r="G21" s="8"/>
      <c r="H21" s="8"/>
      <c r="J21" s="1"/>
      <c r="K21" s="5" t="s">
        <v>2</v>
      </c>
      <c r="L21" s="6" t="s">
        <v>3</v>
      </c>
      <c r="M21" s="6"/>
      <c r="N21" s="1"/>
      <c r="O21" s="7"/>
      <c r="P21" s="8"/>
      <c r="Q21" s="8"/>
    </row>
    <row r="22" ht="14.75" spans="1:17">
      <c r="A22" s="1"/>
      <c r="B22" s="9" t="s">
        <v>4</v>
      </c>
      <c r="C22" s="10">
        <f>C4+7</f>
        <v>45758</v>
      </c>
      <c r="D22" s="10"/>
      <c r="E22" s="1"/>
      <c r="F22" s="1"/>
      <c r="G22" s="1"/>
      <c r="H22" s="1"/>
      <c r="J22" s="1"/>
      <c r="K22" s="9" t="s">
        <v>4</v>
      </c>
      <c r="L22" s="10">
        <f>L4+7</f>
        <v>45772</v>
      </c>
      <c r="M22" s="1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ht="45" customHeight="1" spans="1:17">
      <c r="A24" s="1"/>
      <c r="B24" s="11" t="s">
        <v>5</v>
      </c>
      <c r="C24" s="11" t="s">
        <v>6</v>
      </c>
      <c r="D24" s="1" t="s">
        <v>7</v>
      </c>
      <c r="E24" s="1" t="s">
        <v>15</v>
      </c>
      <c r="F24" s="1" t="s">
        <v>9</v>
      </c>
      <c r="G24" s="1" t="s">
        <v>10</v>
      </c>
      <c r="H24" s="1" t="s">
        <v>11</v>
      </c>
      <c r="J24" s="1"/>
      <c r="K24" s="11" t="s">
        <v>5</v>
      </c>
      <c r="L24" s="11" t="s">
        <v>6</v>
      </c>
      <c r="M24" s="1" t="s">
        <v>7</v>
      </c>
      <c r="N24" s="1" t="s">
        <v>15</v>
      </c>
      <c r="O24" s="1" t="s">
        <v>9</v>
      </c>
      <c r="P24" s="1" t="s">
        <v>10</v>
      </c>
      <c r="Q24" s="1" t="s">
        <v>11</v>
      </c>
    </row>
    <row r="25" ht="20.1" customHeight="1" spans="1:17">
      <c r="A25" s="1"/>
      <c r="B25" s="1" t="str">
        <f>IFERROR(TEXT(TimeSheet2471519[[#This Row],[Date]],"aaaa"),"")</f>
        <v>Samstag</v>
      </c>
      <c r="C25" s="12">
        <f t="shared" ref="C25:C30" si="3">C26-1</f>
        <v>45752</v>
      </c>
      <c r="D25" s="13"/>
      <c r="E25" s="13"/>
      <c r="F25" s="13"/>
      <c r="G25" s="14"/>
      <c r="H25" s="13">
        <f>IFERROR(SUM(D25:G25),"")</f>
        <v>0</v>
      </c>
      <c r="J25" s="1"/>
      <c r="K25" s="1" t="str">
        <f>IFERROR(TEXT(TimeSheet24791721[[#This Row],[Date]],"aaaa"),"")</f>
        <v>Samstag</v>
      </c>
      <c r="L25" s="12">
        <f t="shared" ref="L25:L30" si="4">L26-1</f>
        <v>45766</v>
      </c>
      <c r="M25" s="13"/>
      <c r="N25" s="13"/>
      <c r="O25" s="13"/>
      <c r="P25" s="14"/>
      <c r="Q25" s="13">
        <f>IFERROR(SUM(M25:P25),"")</f>
        <v>0</v>
      </c>
    </row>
    <row r="26" ht="20.1" customHeight="1" spans="1:17">
      <c r="A26" s="1"/>
      <c r="B26" s="1" t="str">
        <f>IFERROR(TEXT(TimeSheet2471519[[#This Row],[Date]],"aaaa"),"")</f>
        <v>Sonntag</v>
      </c>
      <c r="C26" s="12">
        <f t="shared" si="3"/>
        <v>45753</v>
      </c>
      <c r="D26" s="13"/>
      <c r="E26" s="13"/>
      <c r="F26" s="13"/>
      <c r="G26" s="14"/>
      <c r="H26" s="13">
        <f>IFERROR(SUM(D26:G26),"")</f>
        <v>0</v>
      </c>
      <c r="J26" s="1"/>
      <c r="K26" s="1" t="str">
        <f>IFERROR(TEXT(TimeSheet24791721[[#This Row],[Date]],"aaaa"),"")</f>
        <v>Sonntag</v>
      </c>
      <c r="L26" s="12">
        <f t="shared" si="4"/>
        <v>45767</v>
      </c>
      <c r="M26" s="13"/>
      <c r="N26" s="13"/>
      <c r="O26" s="13"/>
      <c r="P26" s="14"/>
      <c r="Q26" s="13">
        <f>IFERROR(SUM(M26:P26),"")</f>
        <v>0</v>
      </c>
    </row>
    <row r="27" ht="20.1" customHeight="1" spans="1:17">
      <c r="A27" s="1"/>
      <c r="B27" s="1" t="str">
        <f>IFERROR(TEXT(TimeSheet2471519[[#This Row],[Date]],"aaaa"),"")</f>
        <v>Montag</v>
      </c>
      <c r="C27" s="12">
        <f t="shared" si="3"/>
        <v>45754</v>
      </c>
      <c r="D27" s="13"/>
      <c r="E27" s="13">
        <v>1.5</v>
      </c>
      <c r="F27" s="13"/>
      <c r="G27" s="14" t="s">
        <v>16</v>
      </c>
      <c r="H27" s="13">
        <f>IFERROR(SUM(D27:G27),"")</f>
        <v>1.5</v>
      </c>
      <c r="J27" s="1"/>
      <c r="K27" s="1" t="str">
        <f>IFERROR(TEXT(TimeSheet24791721[[#This Row],[Date]],"aaaa"),"")</f>
        <v>Montag</v>
      </c>
      <c r="L27" s="12">
        <f t="shared" si="4"/>
        <v>45768</v>
      </c>
      <c r="M27" s="13"/>
      <c r="N27" s="13"/>
      <c r="O27" s="13"/>
      <c r="P27" s="14"/>
      <c r="Q27" s="13">
        <f>IFERROR(SUM(M27:P27),"")</f>
        <v>0</v>
      </c>
    </row>
    <row r="28" ht="20.1" customHeight="1" spans="1:17">
      <c r="A28" s="1"/>
      <c r="B28" s="1" t="str">
        <f>IFERROR(TEXT(TimeSheet2471519[[#This Row],[Date]],"aaaa"),"")</f>
        <v>Dienstag</v>
      </c>
      <c r="C28" s="12">
        <f t="shared" si="3"/>
        <v>45755</v>
      </c>
      <c r="D28" s="13"/>
      <c r="E28" s="13"/>
      <c r="F28" s="13"/>
      <c r="G28" s="14"/>
      <c r="H28" s="13">
        <f>IFERROR(SUM(D28:G28),"")</f>
        <v>0</v>
      </c>
      <c r="J28" s="1"/>
      <c r="K28" s="1" t="str">
        <f>IFERROR(TEXT(TimeSheet24791721[[#This Row],[Date]],"aaaa"),"")</f>
        <v>Dienstag</v>
      </c>
      <c r="L28" s="12">
        <f t="shared" si="4"/>
        <v>45769</v>
      </c>
      <c r="M28" s="13"/>
      <c r="N28" s="13"/>
      <c r="O28" s="13"/>
      <c r="P28" s="14"/>
      <c r="Q28" s="13">
        <f>IFERROR(SUM(M28:P28),"")</f>
        <v>0</v>
      </c>
    </row>
    <row r="29" ht="20.1" customHeight="1" spans="1:17">
      <c r="A29" s="1"/>
      <c r="B29" s="1" t="str">
        <f>IFERROR(TEXT(TimeSheet2471519[[#This Row],[Date]],"aaaa"),"")</f>
        <v>Mittwoch</v>
      </c>
      <c r="C29" s="12">
        <f t="shared" si="3"/>
        <v>45756</v>
      </c>
      <c r="D29" s="13"/>
      <c r="E29" s="13"/>
      <c r="F29" s="13"/>
      <c r="G29" s="14"/>
      <c r="H29" s="13">
        <f>IFERROR(SUM(D29:G29),"")</f>
        <v>0</v>
      </c>
      <c r="J29" s="1"/>
      <c r="K29" s="1" t="str">
        <f>IFERROR(TEXT(TimeSheet24791721[[#This Row],[Date]],"aaaa"),"")</f>
        <v>Mittwoch</v>
      </c>
      <c r="L29" s="12">
        <f t="shared" si="4"/>
        <v>45770</v>
      </c>
      <c r="M29" s="13"/>
      <c r="N29" s="13"/>
      <c r="O29" s="13"/>
      <c r="P29" s="14"/>
      <c r="Q29" s="13">
        <f>IFERROR(SUM(M29:P29),"")</f>
        <v>0</v>
      </c>
    </row>
    <row r="30" ht="20.1" customHeight="1" spans="1:17">
      <c r="A30" s="1"/>
      <c r="B30" s="1" t="str">
        <f>IFERROR(TEXT(TimeSheet2471519[[#This Row],[Date]],"aaaa"),"")</f>
        <v>Donnerstag</v>
      </c>
      <c r="C30" s="12">
        <f t="shared" si="3"/>
        <v>45757</v>
      </c>
      <c r="D30" s="13"/>
      <c r="E30" s="13"/>
      <c r="F30" s="13"/>
      <c r="G30" s="14"/>
      <c r="H30" s="13">
        <f t="shared" ref="H30:H31" si="5">IFERROR(SUM(D30:G30),"")</f>
        <v>0</v>
      </c>
      <c r="J30" s="1"/>
      <c r="K30" s="1" t="str">
        <f>IFERROR(TEXT(TimeSheet24791721[[#This Row],[Date]],"aaaa"),"")</f>
        <v>Donnerstag</v>
      </c>
      <c r="L30" s="12">
        <f t="shared" si="4"/>
        <v>45771</v>
      </c>
      <c r="M30" s="13"/>
      <c r="N30" s="13"/>
      <c r="O30" s="13"/>
      <c r="P30" s="14"/>
      <c r="Q30" s="13">
        <f t="shared" ref="Q30:Q31" si="6">IFERROR(SUM(M30:P30),"")</f>
        <v>0</v>
      </c>
    </row>
    <row r="31" ht="20.1" customHeight="1" spans="1:17">
      <c r="A31" s="1"/>
      <c r="B31" s="1" t="str">
        <f>IFERROR(TEXT(TimeSheet2471519[[#This Row],[Date]],"aaaa"),"")</f>
        <v>Freitag</v>
      </c>
      <c r="C31" s="12">
        <f>C22</f>
        <v>45758</v>
      </c>
      <c r="D31" s="13"/>
      <c r="E31" s="13"/>
      <c r="F31" s="13"/>
      <c r="G31" s="14"/>
      <c r="H31" s="13">
        <f t="shared" si="5"/>
        <v>0</v>
      </c>
      <c r="J31" s="1"/>
      <c r="K31" s="1" t="str">
        <f>IFERROR(TEXT(TimeSheet24791721[[#This Row],[Date]],"aaaa"),"")</f>
        <v>Freitag</v>
      </c>
      <c r="L31" s="12">
        <f>L22</f>
        <v>45772</v>
      </c>
      <c r="M31" s="13"/>
      <c r="N31" s="13"/>
      <c r="O31" s="13"/>
      <c r="P31" s="14"/>
      <c r="Q31" s="13">
        <f t="shared" si="6"/>
        <v>0</v>
      </c>
    </row>
    <row r="32" ht="17.25" spans="1:17">
      <c r="A32" s="1"/>
      <c r="B32" s="1"/>
      <c r="C32" s="15" t="s">
        <v>13</v>
      </c>
      <c r="D32" s="16">
        <f>IFERROR(SUM(D25:D31),"")</f>
        <v>0</v>
      </c>
      <c r="E32" s="16">
        <f>IFERROR(SUM(E25:E31),"")</f>
        <v>1.5</v>
      </c>
      <c r="F32" s="16">
        <f>IFERROR(SUM(F25:F31),"")</f>
        <v>0</v>
      </c>
      <c r="G32" s="16">
        <f>IFERROR(SUM(G25:G31),"")</f>
        <v>0</v>
      </c>
      <c r="H32" s="16">
        <f>IFERROR(SUM(H25:H31),"")</f>
        <v>1.5</v>
      </c>
      <c r="J32" s="1"/>
      <c r="K32" s="1"/>
      <c r="L32" s="15" t="s">
        <v>13</v>
      </c>
      <c r="M32" s="16">
        <f>IFERROR(SUM(M25:M31),"")</f>
        <v>0</v>
      </c>
      <c r="N32" s="16">
        <f>IFERROR(SUM(N25:N31),"")</f>
        <v>0</v>
      </c>
      <c r="O32" s="16">
        <f>IFERROR(SUM(O25:O31),"")</f>
        <v>0</v>
      </c>
      <c r="P32" s="16">
        <f>IFERROR(SUM(P25:P31),"")</f>
        <v>0</v>
      </c>
      <c r="Q32" s="16">
        <f>IFERROR(SUM(Q25:Q31),"")</f>
        <v>0</v>
      </c>
    </row>
    <row r="33" ht="14.75" spans="1:17">
      <c r="A33" s="1"/>
      <c r="B33" s="1"/>
      <c r="C33" s="1"/>
      <c r="D33" s="17"/>
      <c r="E33" s="17"/>
      <c r="F33" s="17"/>
      <c r="G33" s="17"/>
      <c r="H33" s="10"/>
      <c r="J33" s="1"/>
      <c r="K33" s="1"/>
      <c r="L33" s="1"/>
      <c r="M33" s="17"/>
      <c r="N33" s="17"/>
      <c r="O33" s="17"/>
      <c r="P33" s="17"/>
      <c r="Q33" s="10"/>
    </row>
    <row r="34" spans="1:17">
      <c r="A34" s="1"/>
      <c r="B34" s="1"/>
      <c r="C34" s="1"/>
      <c r="D34" s="18" t="s">
        <v>14</v>
      </c>
      <c r="E34" s="19"/>
      <c r="F34" s="19"/>
      <c r="G34" s="19"/>
      <c r="H34" s="19" t="s">
        <v>6</v>
      </c>
      <c r="J34" s="1"/>
      <c r="K34" s="1"/>
      <c r="L34" s="1"/>
      <c r="M34" s="18" t="s">
        <v>14</v>
      </c>
      <c r="N34" s="19"/>
      <c r="O34" s="19"/>
      <c r="P34" s="19"/>
      <c r="Q34" s="19" t="s">
        <v>6</v>
      </c>
    </row>
    <row r="35" spans="2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J1 A19 J19"/>
    <dataValidation allowBlank="1" showInputMessage="1" showErrorMessage="1" prompt="Title of this worksheet is in this cell" sqref="B1:H1 K1:Q1 B19:H19 K19:Q19"/>
    <dataValidation allowBlank="1" showInputMessage="1" showErrorMessage="1" prompt="Enter Company Name in this cell. Enter employee details in cells below and Week ending date in cell C5" sqref="B2 K2 B20 K20"/>
    <dataValidation allowBlank="1" showInputMessage="1" showErrorMessage="1" prompt="Enter Employee name in cell at right" sqref="B3 K3 B21 K21"/>
    <dataValidation allowBlank="1" showInputMessage="1" showErrorMessage="1" prompt="Enter Employee name in this cell" sqref="C3:D3 L3:M3 C21:D21 L21:M21"/>
    <dataValidation allowBlank="1" showInputMessage="1" showErrorMessage="1" prompt="Enter Employee phone number in cell at right" sqref="F3 O3 F21 O21"/>
    <dataValidation allowBlank="1" showInputMessage="1" showErrorMessage="1" prompt="Enter Employee phone number in this cell" sqref="G3:H3 P3:Q3 G21:H21 P21:Q21"/>
    <dataValidation allowBlank="1" showInputMessage="1" showErrorMessage="1" prompt="Enter Week ending date in cell at right" sqref="B4 K4 B22 K22"/>
    <dataValidation allowBlank="1" showInputMessage="1" showErrorMessage="1" prompt="Enter Week ending date in this cell" sqref="C4 L4 C22 L22"/>
    <dataValidation allowBlank="1" showInputMessage="1" showErrorMessage="1" prompt="Weekdays are automatically updated in this column under this heading" sqref="B6 K6 B24 K24"/>
    <dataValidation allowBlank="1" showInputMessage="1" showErrorMessage="1" prompt="Date is automatically updated in this column under this heading based on Week ending date in cell C5" sqref="C6 L6 C24 L24"/>
    <dataValidation allowBlank="1" showInputMessage="1" showErrorMessage="1" prompt="Enter Regular Hours in this column under this heading" sqref="D6 M6 D24 M24"/>
    <dataValidation allowBlank="1" showInputMessage="1" showErrorMessage="1" prompt="Enter Overtime Hours in this column under this heading" sqref="E6 N6 E24 N24"/>
    <dataValidation allowBlank="1" showInputMessage="1" showErrorMessage="1" prompt="Enter Sick hours in this column under this heading" sqref="F6 O6 F24 O24"/>
    <dataValidation allowBlank="1" showInputMessage="1" showErrorMessage="1" prompt="Enter Vacation hours in this column under this heading" sqref="G6 P6 G24 P24"/>
    <dataValidation allowBlank="1" showInputMessage="1" showErrorMessage="1" prompt="Total Hours for each weekday are automatically calculated in this column under this heading" sqref="H6 Q6 H24 Q24"/>
    <dataValidation allowBlank="1" showInputMessage="1" showErrorMessage="1" prompt="Total hours for the entire period are automatically calculated in cells at right" sqref="C14 L14 C32 L32"/>
    <dataValidation allowBlank="1" showInputMessage="1" showErrorMessage="1" prompt="Enter Employee signature in this cell" sqref="D15:G15 M15:P15 D33:G33 M33:P33"/>
    <dataValidation allowBlank="1" showInputMessage="1" showErrorMessage="1" prompt="Enter Date in this cell" sqref="H15 Q15 H33 Q33"/>
  </dataValidations>
  <pageMargins left="0.7" right="0.7" top="0.787401575" bottom="0.787401575" header="0.3" footer="0.3"/>
  <headerFooter/>
  <drawing r:id="rId2"/>
  <legacyDrawing r:id="rId3"/>
  <tableParts count="4"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16" sqref="H16"/>
    </sheetView>
  </sheetViews>
  <sheetFormatPr defaultColWidth="11.4272727272727" defaultRowHeight="14" outlineLevelCol="7"/>
  <cols>
    <col min="2" max="8" width="15.7090909090909" customWidth="1"/>
  </cols>
  <sheetData>
    <row r="1" ht="23.75" spans="1:8">
      <c r="A1" s="1"/>
      <c r="B1" s="2" t="s">
        <v>0</v>
      </c>
      <c r="C1" s="2"/>
      <c r="D1" s="2"/>
      <c r="E1" s="2"/>
      <c r="F1" s="2"/>
      <c r="G1" s="2"/>
      <c r="H1" s="2"/>
    </row>
    <row r="2" ht="19.25" spans="1:8">
      <c r="A2" s="3">
        <f>'KITA April 25'!A2+'KITA May 25'!H14</f>
        <v>45.8</v>
      </c>
      <c r="B2" s="4" t="s">
        <v>1</v>
      </c>
      <c r="C2" s="1"/>
      <c r="D2" s="1"/>
      <c r="E2" s="1"/>
      <c r="F2" s="1"/>
      <c r="G2" s="1"/>
      <c r="H2" s="1"/>
    </row>
    <row r="3" ht="14.75" spans="1:8">
      <c r="A3" s="1"/>
      <c r="B3" s="5" t="s">
        <v>2</v>
      </c>
      <c r="C3" s="6" t="s">
        <v>3</v>
      </c>
      <c r="D3" s="6"/>
      <c r="E3" s="1"/>
      <c r="F3" s="7"/>
      <c r="G3" s="8"/>
      <c r="H3" s="8"/>
    </row>
    <row r="4" ht="14.75" spans="1:8">
      <c r="A4" s="1"/>
      <c r="B4" s="9" t="s">
        <v>4</v>
      </c>
      <c r="C4" s="10">
        <v>45779</v>
      </c>
      <c r="D4" s="10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ht="28" spans="1:8">
      <c r="A6" s="1"/>
      <c r="B6" s="11" t="s">
        <v>5</v>
      </c>
      <c r="C6" s="1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20.1" customHeight="1" spans="1:8">
      <c r="A7" s="1"/>
      <c r="B7" s="1" t="str">
        <f>IFERROR(TEXT(TimeSheet2141822[[#This Row],[Date]],"aaaa"),"")</f>
        <v>Saturday</v>
      </c>
      <c r="C7" s="12">
        <f>IFERROR(IF($C$4=0,"",$C$4-6),"")</f>
        <v>45773</v>
      </c>
      <c r="D7" s="13">
        <v>8</v>
      </c>
      <c r="E7" s="13"/>
      <c r="F7" s="13"/>
      <c r="G7" s="14" t="s">
        <v>17</v>
      </c>
      <c r="H7" s="13">
        <f>IFERROR(SUM(D7:G7),"")</f>
        <v>8</v>
      </c>
    </row>
    <row r="8" ht="20.1" customHeight="1" spans="1:8">
      <c r="A8" s="1"/>
      <c r="B8" s="1" t="str">
        <f>IFERROR(TEXT(TimeSheet2141822[[#This Row],[Date]],"aaaa"),"")</f>
        <v>Sunday</v>
      </c>
      <c r="C8" s="12">
        <f>IFERROR(IF($C$4=0,"",$C$4-5),"")</f>
        <v>45774</v>
      </c>
      <c r="D8" s="13"/>
      <c r="E8" s="13"/>
      <c r="F8" s="13"/>
      <c r="G8" s="14"/>
      <c r="H8" s="13">
        <f>IFERROR(SUM(D8:G8),"")</f>
        <v>0</v>
      </c>
    </row>
    <row r="9" ht="20.1" customHeight="1" spans="1:8">
      <c r="A9" s="1"/>
      <c r="B9" s="1" t="str">
        <f>IFERROR(TEXT(TimeSheet2141822[[#This Row],[Date]],"aaaa"),"")</f>
        <v>Monday</v>
      </c>
      <c r="C9" s="12">
        <f>IFERROR(IF($C$4=0,"",$C$4-4),"")</f>
        <v>45775</v>
      </c>
      <c r="D9" s="13">
        <v>4</v>
      </c>
      <c r="E9" s="13"/>
      <c r="F9" s="13"/>
      <c r="G9" s="14" t="s">
        <v>18</v>
      </c>
      <c r="H9" s="13">
        <f>IFERROR(SUM(D9:G9),"")</f>
        <v>4</v>
      </c>
    </row>
    <row r="10" ht="20.1" customHeight="1" spans="1:8">
      <c r="A10" s="1"/>
      <c r="B10" s="1" t="str">
        <f>IFERROR(TEXT(TimeSheet2141822[[#This Row],[Date]],"aaaa"),"")</f>
        <v>Tuesday</v>
      </c>
      <c r="C10" s="12">
        <f>IFERROR(IF($C$4=0,"",$C$4-3),"")</f>
        <v>45776</v>
      </c>
      <c r="D10" s="13">
        <v>8</v>
      </c>
      <c r="E10" s="13"/>
      <c r="F10" s="13"/>
      <c r="G10" s="14" t="s">
        <v>18</v>
      </c>
      <c r="H10" s="13">
        <f>IFERROR(SUM(D10:G10),"")</f>
        <v>8</v>
      </c>
    </row>
    <row r="11" ht="17.25" customHeight="1" spans="1:8">
      <c r="A11" s="1"/>
      <c r="B11" s="1" t="str">
        <f>IFERROR(TEXT(TimeSheet2141822[[#This Row],[Date]],"aaaa"),"")</f>
        <v>Wednesday</v>
      </c>
      <c r="C11" s="12">
        <f>IFERROR(IF($C$4=0,"",$C$4-2),"")</f>
        <v>45777</v>
      </c>
      <c r="D11" s="13">
        <v>8</v>
      </c>
      <c r="E11" s="13"/>
      <c r="F11" s="13"/>
      <c r="G11" s="14" t="s">
        <v>18</v>
      </c>
      <c r="H11" s="13">
        <f>IFERROR(SUM(D11:G11),"")</f>
        <v>8</v>
      </c>
    </row>
    <row r="12" ht="20.1" customHeight="1" spans="1:8">
      <c r="A12" s="1"/>
      <c r="B12" s="1" t="str">
        <f>IFERROR(TEXT(TimeSheet2141822[[#This Row],[Date]],"aaaa"),"")</f>
        <v>Thursday</v>
      </c>
      <c r="C12" s="12">
        <f>IFERROR(IF($C$4=0,"",$C$4-1),"")</f>
        <v>45778</v>
      </c>
      <c r="D12" s="13">
        <v>8</v>
      </c>
      <c r="E12" s="13"/>
      <c r="F12" s="13"/>
      <c r="G12" s="14" t="s">
        <v>18</v>
      </c>
      <c r="H12" s="13">
        <f t="shared" ref="H12:H13" si="0">IFERROR(SUM(D12:G12),"")</f>
        <v>8</v>
      </c>
    </row>
    <row r="13" ht="20.1" customHeight="1" spans="1:8">
      <c r="A13" s="1"/>
      <c r="B13" s="1" t="str">
        <f>IFERROR(TEXT(TimeSheet2141822[[#This Row],[Date]],"aaaa"),"")</f>
        <v>Friday</v>
      </c>
      <c r="C13" s="12">
        <f>IFERROR(IF($C$4=0,"",$C$4),"")</f>
        <v>45779</v>
      </c>
      <c r="D13" s="13">
        <v>6</v>
      </c>
      <c r="E13" s="13"/>
      <c r="F13" s="13"/>
      <c r="G13" s="14" t="s">
        <v>18</v>
      </c>
      <c r="H13" s="13">
        <f t="shared" si="0"/>
        <v>6</v>
      </c>
    </row>
    <row r="14" ht="17.25" spans="1:8">
      <c r="A14" s="1"/>
      <c r="B14" s="1"/>
      <c r="C14" s="15" t="s">
        <v>13</v>
      </c>
      <c r="D14" s="16">
        <f>IFERROR(SUM(D7:D13),"")</f>
        <v>42</v>
      </c>
      <c r="E14" s="16">
        <f>IFERROR(SUM(E7:E13),"")</f>
        <v>0</v>
      </c>
      <c r="F14" s="16">
        <f>IFERROR(SUM(F7:F13),"")</f>
        <v>0</v>
      </c>
      <c r="G14" s="16">
        <f>IFERROR(SUM(G7:G13),"")</f>
        <v>0</v>
      </c>
      <c r="H14" s="16">
        <f>IFERROR(SUM(H7:H13),"")</f>
        <v>42</v>
      </c>
    </row>
    <row r="15" spans="1:8">
      <c r="A15" s="1"/>
      <c r="B15" s="1"/>
      <c r="C15" s="1"/>
      <c r="D15" s="17" t="s">
        <v>3</v>
      </c>
      <c r="E15" s="17"/>
      <c r="F15" s="17"/>
      <c r="G15" s="17"/>
      <c r="H15" s="10"/>
    </row>
    <row r="16" spans="1:8">
      <c r="A16" s="1"/>
      <c r="B16" s="1"/>
      <c r="C16" s="1"/>
      <c r="D16" s="18" t="s">
        <v>14</v>
      </c>
      <c r="E16" s="19"/>
      <c r="F16" s="19"/>
      <c r="G16" s="19"/>
      <c r="H16" s="20">
        <v>45786</v>
      </c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KITA Feb 25</vt:lpstr>
      <vt:lpstr>KITA March 25</vt:lpstr>
      <vt:lpstr>KITA April 25</vt:lpstr>
      <vt:lpstr>KITA May 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Samuel Owusu-Takyi</cp:lastModifiedBy>
  <dcterms:created xsi:type="dcterms:W3CDTF">2025-05-07T08:26:00Z</dcterms:created>
  <dcterms:modified xsi:type="dcterms:W3CDTF">2025-05-09T22:21:06Z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E2B6350F88FC4240AA2E54F2E1EC3D24_13</vt:lpwstr>
  </property>
  <property fmtid="{D5CDD505-2E9C-101B-9397-08002B2CF9AE}" pid="3" name="KSOProductBuildVer">
    <vt:lpwstr>2057-12.2.0.20795</vt:lpwstr>
  </property>
</Properties>
</file>