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-PC\Desktop\Timesheet\Anicet\"/>
    </mc:Choice>
  </mc:AlternateContent>
  <bookViews>
    <workbookView xWindow="-120" yWindow="-120" windowWidth="29040" windowHeight="15720" activeTab="3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  <sheet name="July 25" sheetId="8" r:id="rId6"/>
    <sheet name="August 25" sheetId="9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9" l="1"/>
  <c r="O32" i="9"/>
  <c r="N32" i="9"/>
  <c r="M32" i="9"/>
  <c r="G32" i="9"/>
  <c r="F32" i="9"/>
  <c r="E32" i="9"/>
  <c r="D32" i="9"/>
  <c r="Q31" i="9"/>
  <c r="H31" i="9"/>
  <c r="Q30" i="9"/>
  <c r="H30" i="9"/>
  <c r="Q29" i="9"/>
  <c r="Q28" i="9"/>
  <c r="H28" i="9"/>
  <c r="Q27" i="9"/>
  <c r="H27" i="9"/>
  <c r="Q26" i="9"/>
  <c r="H26" i="9"/>
  <c r="Q25" i="9"/>
  <c r="Q32" i="9" s="1"/>
  <c r="H25" i="9"/>
  <c r="H32" i="9" s="1"/>
  <c r="C22" i="9"/>
  <c r="C31" i="9" s="1"/>
  <c r="C21" i="9"/>
  <c r="P14" i="9"/>
  <c r="O14" i="9"/>
  <c r="N14" i="9"/>
  <c r="M14" i="9"/>
  <c r="G14" i="9"/>
  <c r="F14" i="9"/>
  <c r="E14" i="9"/>
  <c r="D14" i="9"/>
  <c r="Q13" i="9"/>
  <c r="H13" i="9"/>
  <c r="C13" i="9"/>
  <c r="B13" i="9"/>
  <c r="Q12" i="9"/>
  <c r="H12" i="9"/>
  <c r="C12" i="9"/>
  <c r="B12" i="9"/>
  <c r="Q11" i="9"/>
  <c r="H11" i="9"/>
  <c r="C11" i="9"/>
  <c r="B11" i="9"/>
  <c r="Q10" i="9"/>
  <c r="H10" i="9"/>
  <c r="C10" i="9"/>
  <c r="B10" i="9"/>
  <c r="Q9" i="9"/>
  <c r="H9" i="9"/>
  <c r="C9" i="9"/>
  <c r="B9" i="9"/>
  <c r="Q8" i="9"/>
  <c r="H8" i="9"/>
  <c r="C8" i="9"/>
  <c r="B8" i="9"/>
  <c r="Q7" i="9"/>
  <c r="Q14" i="9" s="1"/>
  <c r="H7" i="9"/>
  <c r="H14" i="9" s="1"/>
  <c r="C7" i="9"/>
  <c r="B7" i="9"/>
  <c r="L4" i="9"/>
  <c r="L22" i="9" s="1"/>
  <c r="L31" i="9" s="1"/>
  <c r="L3" i="9"/>
  <c r="L21" i="9" s="1"/>
  <c r="B2" i="9"/>
  <c r="K20" i="9" s="1"/>
  <c r="P32" i="8"/>
  <c r="O32" i="8"/>
  <c r="N32" i="8"/>
  <c r="M32" i="8"/>
  <c r="G32" i="8"/>
  <c r="F32" i="8"/>
  <c r="E32" i="8"/>
  <c r="D32" i="8"/>
  <c r="Q31" i="8"/>
  <c r="H31" i="8"/>
  <c r="Q30" i="8"/>
  <c r="H30" i="8"/>
  <c r="Q29" i="8"/>
  <c r="H29" i="8"/>
  <c r="Q28" i="8"/>
  <c r="H28" i="8"/>
  <c r="Q27" i="8"/>
  <c r="Q26" i="8"/>
  <c r="H26" i="8"/>
  <c r="Q25" i="8"/>
  <c r="Q32" i="8" s="1"/>
  <c r="H25" i="8"/>
  <c r="H32" i="8" s="1"/>
  <c r="C22" i="8"/>
  <c r="C31" i="8" s="1"/>
  <c r="L21" i="8"/>
  <c r="C21" i="8"/>
  <c r="G14" i="8"/>
  <c r="F14" i="8"/>
  <c r="E14" i="8"/>
  <c r="D14" i="8"/>
  <c r="H13" i="8"/>
  <c r="C13" i="8"/>
  <c r="B13" i="8" s="1"/>
  <c r="H12" i="8"/>
  <c r="C12" i="8"/>
  <c r="B12" i="8" s="1"/>
  <c r="H11" i="8"/>
  <c r="C11" i="8"/>
  <c r="B11" i="8"/>
  <c r="H10" i="8"/>
  <c r="C10" i="8"/>
  <c r="B10" i="8" s="1"/>
  <c r="H9" i="8"/>
  <c r="C9" i="8"/>
  <c r="B9" i="8"/>
  <c r="Q8" i="8"/>
  <c r="H8" i="8"/>
  <c r="C8" i="8"/>
  <c r="B8" i="8" s="1"/>
  <c r="Q7" i="8"/>
  <c r="H7" i="8"/>
  <c r="H14" i="8" s="1"/>
  <c r="C7" i="8"/>
  <c r="B7" i="8"/>
  <c r="L3" i="8"/>
  <c r="B2" i="8"/>
  <c r="K20" i="8" s="1"/>
  <c r="A2" i="8"/>
  <c r="C30" i="9" l="1"/>
  <c r="B31" i="9"/>
  <c r="K31" i="9"/>
  <c r="L30" i="9"/>
  <c r="L13" i="9"/>
  <c r="B20" i="9"/>
  <c r="K2" i="9"/>
  <c r="C30" i="8"/>
  <c r="B31" i="8"/>
  <c r="L4" i="8"/>
  <c r="B20" i="8"/>
  <c r="K2" i="8"/>
  <c r="P32" i="7"/>
  <c r="O32" i="7"/>
  <c r="N32" i="7"/>
  <c r="M32" i="7"/>
  <c r="G32" i="7"/>
  <c r="F32" i="7"/>
  <c r="E32" i="7"/>
  <c r="D32" i="7"/>
  <c r="Q31" i="7"/>
  <c r="H31" i="7"/>
  <c r="Q30" i="7"/>
  <c r="H30" i="7"/>
  <c r="Q29" i="7"/>
  <c r="H29" i="7"/>
  <c r="Q28" i="7"/>
  <c r="H28" i="7"/>
  <c r="Q27" i="7"/>
  <c r="Q26" i="7"/>
  <c r="H26" i="7"/>
  <c r="Q25" i="7"/>
  <c r="Q32" i="7" s="1"/>
  <c r="H25" i="7"/>
  <c r="H32" i="7" s="1"/>
  <c r="C22" i="7"/>
  <c r="L4" i="7" s="1"/>
  <c r="L22" i="7" s="1"/>
  <c r="L31" i="7" s="1"/>
  <c r="L21" i="7"/>
  <c r="C21" i="7"/>
  <c r="P14" i="7"/>
  <c r="O14" i="7"/>
  <c r="N14" i="7"/>
  <c r="M14" i="7"/>
  <c r="G14" i="7"/>
  <c r="F14" i="7"/>
  <c r="E14" i="7"/>
  <c r="D14" i="7"/>
  <c r="Q13" i="7"/>
  <c r="H13" i="7"/>
  <c r="C13" i="7"/>
  <c r="Q12" i="7"/>
  <c r="H12" i="7"/>
  <c r="C12" i="7"/>
  <c r="H11" i="7"/>
  <c r="C11" i="7"/>
  <c r="Q10" i="7"/>
  <c r="H10" i="7"/>
  <c r="C10" i="7"/>
  <c r="H9" i="7"/>
  <c r="C9" i="7"/>
  <c r="Q8" i="7"/>
  <c r="Q14" i="7" s="1"/>
  <c r="H8" i="7"/>
  <c r="C8" i="7"/>
  <c r="Q7" i="7"/>
  <c r="H7" i="7"/>
  <c r="H14" i="7" s="1"/>
  <c r="C7" i="7"/>
  <c r="L3" i="7"/>
  <c r="B2" i="7"/>
  <c r="K20" i="7" s="1"/>
  <c r="A2" i="7"/>
  <c r="K30" i="9" l="1"/>
  <c r="L29" i="9"/>
  <c r="K13" i="9"/>
  <c r="L12" i="9"/>
  <c r="B30" i="9"/>
  <c r="C29" i="9"/>
  <c r="C31" i="7"/>
  <c r="C30" i="7" s="1"/>
  <c r="L22" i="8"/>
  <c r="L31" i="8" s="1"/>
  <c r="L13" i="8"/>
  <c r="C29" i="8"/>
  <c r="B30" i="8"/>
  <c r="L30" i="7"/>
  <c r="C29" i="7"/>
  <c r="L13" i="7"/>
  <c r="B20" i="7"/>
  <c r="K2" i="7"/>
  <c r="G95" i="6"/>
  <c r="F95" i="6"/>
  <c r="E95" i="6"/>
  <c r="D95" i="6"/>
  <c r="H94" i="6"/>
  <c r="H93" i="6"/>
  <c r="H92" i="6"/>
  <c r="H91" i="6"/>
  <c r="H90" i="6"/>
  <c r="H89" i="6"/>
  <c r="H88" i="6"/>
  <c r="C85" i="6"/>
  <c r="C94" i="6" s="1"/>
  <c r="C93" i="6" s="1"/>
  <c r="C92" i="6" s="1"/>
  <c r="C91" i="6" s="1"/>
  <c r="C90" i="6" s="1"/>
  <c r="C89" i="6" s="1"/>
  <c r="C88" i="6" s="1"/>
  <c r="C84" i="6"/>
  <c r="B83" i="6"/>
  <c r="C64" i="6"/>
  <c r="C43" i="6"/>
  <c r="K12" i="9" l="1"/>
  <c r="L11" i="9"/>
  <c r="C28" i="9"/>
  <c r="B29" i="9"/>
  <c r="K29" i="9"/>
  <c r="L28" i="9"/>
  <c r="C28" i="8"/>
  <c r="B29" i="8"/>
  <c r="K13" i="8"/>
  <c r="L12" i="8"/>
  <c r="K31" i="8"/>
  <c r="L30" i="8"/>
  <c r="C28" i="7"/>
  <c r="L29" i="7"/>
  <c r="L12" i="7"/>
  <c r="H95" i="6"/>
  <c r="G74" i="6"/>
  <c r="F74" i="6"/>
  <c r="E74" i="6"/>
  <c r="D74" i="6"/>
  <c r="H73" i="6"/>
  <c r="H72" i="6"/>
  <c r="H71" i="6"/>
  <c r="H70" i="6"/>
  <c r="H69" i="6"/>
  <c r="H68" i="6"/>
  <c r="H67" i="6"/>
  <c r="C63" i="6"/>
  <c r="B62" i="6"/>
  <c r="G53" i="6"/>
  <c r="F53" i="6"/>
  <c r="E53" i="6"/>
  <c r="D53" i="6"/>
  <c r="H52" i="6"/>
  <c r="H51" i="6"/>
  <c r="H50" i="6"/>
  <c r="H49" i="6"/>
  <c r="H48" i="6"/>
  <c r="H47" i="6"/>
  <c r="H46" i="6"/>
  <c r="C42" i="6"/>
  <c r="B41" i="6"/>
  <c r="G32" i="6"/>
  <c r="F32" i="6"/>
  <c r="E32" i="6"/>
  <c r="D32" i="6"/>
  <c r="H31" i="6"/>
  <c r="H30" i="6"/>
  <c r="H29" i="6"/>
  <c r="H28" i="6"/>
  <c r="H27" i="6"/>
  <c r="H26" i="6"/>
  <c r="H25" i="6"/>
  <c r="C22" i="6"/>
  <c r="C31" i="6" s="1"/>
  <c r="C46" i="6" s="1"/>
  <c r="C21" i="6"/>
  <c r="B28" i="9" l="1"/>
  <c r="C27" i="9"/>
  <c r="K28" i="9"/>
  <c r="L27" i="9"/>
  <c r="K11" i="9"/>
  <c r="L10" i="9"/>
  <c r="K30" i="8"/>
  <c r="L29" i="8"/>
  <c r="K12" i="8"/>
  <c r="L11" i="8"/>
  <c r="B28" i="8"/>
  <c r="C27" i="8"/>
  <c r="L11" i="7"/>
  <c r="L28" i="7"/>
  <c r="C27" i="7"/>
  <c r="H53" i="6"/>
  <c r="H74" i="6"/>
  <c r="H32" i="6"/>
  <c r="C30" i="6"/>
  <c r="L21" i="3"/>
  <c r="L3" i="3"/>
  <c r="C21" i="3"/>
  <c r="L21" i="2"/>
  <c r="C21" i="2"/>
  <c r="L3" i="2"/>
  <c r="L21" i="1"/>
  <c r="C21" i="1"/>
  <c r="L3" i="1"/>
  <c r="B2" i="6"/>
  <c r="B20" i="6" s="1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G14" i="6"/>
  <c r="F14" i="6"/>
  <c r="E14" i="6"/>
  <c r="D14" i="6"/>
  <c r="H13" i="6"/>
  <c r="C13" i="6"/>
  <c r="H12" i="6"/>
  <c r="C12" i="6"/>
  <c r="H11" i="6"/>
  <c r="C11" i="6"/>
  <c r="H10" i="6"/>
  <c r="C10" i="6"/>
  <c r="H9" i="6"/>
  <c r="C9" i="6"/>
  <c r="H8" i="6"/>
  <c r="C8" i="6"/>
  <c r="H7" i="6"/>
  <c r="C7" i="6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Q32" i="3" s="1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Q14" i="3" s="1"/>
  <c r="H7" i="3"/>
  <c r="H14" i="3" s="1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Q32" i="2" s="1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H14" i="2" s="1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K10" i="9" l="1"/>
  <c r="L9" i="9"/>
  <c r="C26" i="9"/>
  <c r="B27" i="9"/>
  <c r="K27" i="9"/>
  <c r="L26" i="9"/>
  <c r="C26" i="8"/>
  <c r="B27" i="8"/>
  <c r="K29" i="8"/>
  <c r="L28" i="8"/>
  <c r="K11" i="8"/>
  <c r="L10" i="8"/>
  <c r="L27" i="7"/>
  <c r="C26" i="7"/>
  <c r="L10" i="7"/>
  <c r="H32" i="3"/>
  <c r="H14" i="1"/>
  <c r="Q32" i="1"/>
  <c r="H14" i="6"/>
  <c r="C29" i="6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B26" i="9" l="1"/>
  <c r="C25" i="9"/>
  <c r="B25" i="9" s="1"/>
  <c r="K26" i="9"/>
  <c r="L25" i="9"/>
  <c r="K25" i="9" s="1"/>
  <c r="K9" i="9"/>
  <c r="L8" i="9"/>
  <c r="K28" i="8"/>
  <c r="L27" i="8"/>
  <c r="K10" i="8"/>
  <c r="L9" i="8"/>
  <c r="C25" i="8"/>
  <c r="B25" i="8" s="1"/>
  <c r="B26" i="8"/>
  <c r="L9" i="7"/>
  <c r="C25" i="7"/>
  <c r="L26" i="7"/>
  <c r="A2" i="1"/>
  <c r="A2" i="2" s="1"/>
  <c r="A2" i="3" s="1"/>
  <c r="A2" i="6" s="1"/>
  <c r="C52" i="6"/>
  <c r="C51" i="6" s="1"/>
  <c r="C50" i="6" s="1"/>
  <c r="C49" i="6" s="1"/>
  <c r="C48" i="6" s="1"/>
  <c r="C47" i="6" s="1"/>
  <c r="C73" i="6"/>
  <c r="C72" i="6" s="1"/>
  <c r="C71" i="6" s="1"/>
  <c r="C70" i="6" s="1"/>
  <c r="C28" i="6"/>
  <c r="B29" i="1"/>
  <c r="C28" i="1"/>
  <c r="C31" i="3"/>
  <c r="L4" i="3"/>
  <c r="K30" i="2"/>
  <c r="L29" i="2"/>
  <c r="K12" i="2"/>
  <c r="L11" i="2"/>
  <c r="C28" i="2"/>
  <c r="B29" i="2"/>
  <c r="K28" i="1"/>
  <c r="L27" i="1"/>
  <c r="K8" i="9" l="1"/>
  <c r="L7" i="9"/>
  <c r="K7" i="9" s="1"/>
  <c r="K9" i="8"/>
  <c r="L8" i="8"/>
  <c r="K27" i="8"/>
  <c r="L26" i="8"/>
  <c r="L25" i="7"/>
  <c r="L8" i="7"/>
  <c r="C69" i="6"/>
  <c r="C27" i="6"/>
  <c r="C27" i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K26" i="8" l="1"/>
  <c r="L25" i="8"/>
  <c r="K25" i="8" s="1"/>
  <c r="K8" i="8"/>
  <c r="L7" i="8"/>
  <c r="K7" i="8" s="1"/>
  <c r="L7" i="7"/>
  <c r="C68" i="6"/>
  <c r="C26" i="6"/>
  <c r="C26" i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C67" i="6" l="1"/>
  <c r="C25" i="6"/>
  <c r="B26" i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43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45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45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45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8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8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8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8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7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<sst xmlns="http://schemas.openxmlformats.org/spreadsheetml/2006/main" count="431" uniqueCount="27">
  <si>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</si>
  <si>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</si>
  <si>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</si>
  <si>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</si>
  <si>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</si>
  <si>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</si>
  <si>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</si>
  <si>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</si>
  <si>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</si>
  <si>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</si>
  <si>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</si>
  <si>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</si>
  <si>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</si>
  <si>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UGB</t>
  </si>
  <si>
    <t>Anicet Manga</t>
  </si>
  <si>
    <t>Samstag</t>
  </si>
  <si>
    <t>Sonntag</t>
  </si>
  <si>
    <t>Montag</t>
  </si>
  <si>
    <t>Dienstag</t>
  </si>
  <si>
    <t>Mittwoch</t>
  </si>
  <si>
    <t>Donnerstag</t>
  </si>
  <si>
    <t>Freitag</t>
  </si>
  <si>
    <t>Local team meeting</t>
  </si>
  <si>
    <t>administrative tasks for purchasing a plane ticket for Prof Ousmane Thiaré</t>
  </si>
  <si>
    <t>administrative tasks to prepare Prof Ousmane Thiaré's trip to Ethiopia</t>
  </si>
  <si>
    <t>Meeting consortium</t>
  </si>
  <si>
    <t>Intern administrative coordination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</si>
</sst>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_-;\-* #,##0.00_-;_-* &quot;-&quot;??_-;_-@_-"/>
    <numFmt numFmtId="165" formatCode="[&lt;=9999999]###\-####;\(###\)\ ###\-####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35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43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14" fontId="7" fillId="0" borderId="0" xfId="8" applyNumberFormat="1" applyAlignment="1">
      <alignment vertical="center"/>
    </xf>
    <xf numFmtId="14" fontId="8" fillId="0" borderId="5" xfId="10" applyFill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</cellXfs>
  <cellStyles count="11">
    <cellStyle name="Date" xfId="10"/>
    <cellStyle name="Entrée" xfId="7" builtinId="20"/>
    <cellStyle name="Milliers" xfId="1" builtinId="3"/>
    <cellStyle name="Normal" xfId="0" builtinId="0"/>
    <cellStyle name="Phone" xfId="9"/>
    <cellStyle name="Texte explicatif" xfId="8" builtinId="53"/>
    <cellStyle name="Titre" xfId="2" builtinId="15"/>
    <cellStyle name="Titre 1" xfId="3" builtinId="16"/>
    <cellStyle name="Titre 2" xfId="4" builtinId="17"/>
    <cellStyle name="Titre 3" xfId="5" builtinId="18"/>
    <cellStyle name="Titre 4" xfId="6" builtinId="19"/>
  </cellStyles>
  <dxfs count="46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left" vertical="center" textRotation="0" wrapText="1" indent="1" justifyLastLine="0" shrinkToFit="0" readingOrder="0"/>
    </dxf>
    <dxf>
      <numFmt numFmtId="30" formatCode="@"/>
    </dxf>
    <dxf>
      <alignment horizontal="left" vertical="center" textRotation="0" wrapText="1" indent="1" justifyLastLine="0" shrinkToFit="0" readingOrder="0"/>
    </dxf>
    <dxf>
      <numFmt numFmtId="30" formatCode="@"/>
    </dxf>
    <dxf>
      <alignment horizontal="left" vertical="center" textRotation="0" wrapText="1" indent="1" justifyLastLine="0" shrinkToFit="0" readingOrder="0"/>
    </dxf>
    <dxf>
      <numFmt numFmtId="30" formatCode="@"/>
    </dxf>
    <dxf>
      <alignment horizontal="left" vertical="center" textRotation="0" wrapText="1" indent="1" justifyLastLine="0" shrinkToFit="0" readingOrder="0"/>
    </dxf>
    <dxf>
      <numFmt numFmtId="30" formatCode="@"/>
    </dxf>
    <dxf>
      <alignment horizontal="left" vertical="center" textRotation="0" wrapText="1" indent="1" justifyLastLine="0" shrinkToFit="0" readingOrder="0"/>
    </dxf>
    <dxf>
      <numFmt numFmtId="30" formatCode="@"/>
    </dxf>
    <dxf>
      <alignment horizontal="left" vertical="center" textRotation="0" wrapText="1" indent="1" justifyLastLine="0" shrinkToFit="0" readingOrder="0"/>
    </dxf>
    <dxf>
      <numFmt numFmtId="30" formatCode="@"/>
    </dxf>
    <dxf>
      <alignment horizontal="left" vertical="center" textRotation="0" wrapText="1" indent="1" justifyLastLine="0" shrinkToFit="0" readingOrder="0"/>
    </dxf>
    <dxf>
      <numFmt numFmtId="30" formatCode="@"/>
    </dxf>
    <dxf>
      <alignment horizontal="left" vertical="center" textRotation="0" wrapText="1" indent="1" justifyLastLine="0" shrinkToFit="0" readingOrder="0"/>
    </dxf>
    <dxf>
      <numFmt numFmtId="30" formatCode="@"/>
    </dxf>
    <dxf>
      <alignment horizontal="left" vertical="center" textRotation="0" wrapText="1" indent="1" justifyLastLine="0" shrinkToFit="0" readingOrder="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45"/>
      <tableStyleElement type="headerRow" dxfId="44"/>
      <tableStyleElement type="firstColumn" dxfId="43"/>
      <tableStyleElement type="lastColumn" dxfId="42"/>
    </tableStyle>
    <tableStyle name="Weekly time sheet 2" pivot="0" count="4">
      <tableStyleElement type="wholeTable" dxfId="41"/>
      <tableStyleElement type="headerRow" dxfId="40"/>
      <tableStyleElement type="firstColumn" dxfId="39"/>
      <tableStyleElement type="lastColumn" dxfId="3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0.png"/><Relationship Id="rId1" Type="http://schemas.openxmlformats.org/officeDocument/2006/relationships/image" Target="../media/image1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xmlns="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104051</xdr:colOff>
      <xdr:row>18</xdr:row>
      <xdr:rowOff>26708</xdr:rowOff>
    </xdr:from>
    <xdr:to>
      <xdr:col>1</xdr:col>
      <xdr:colOff>389343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xmlns="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6051" y="4503458"/>
          <a:ext cx="28529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xmlns="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26708</xdr:rowOff>
    </xdr:from>
    <xdr:ext cx="285292" cy="279959"/>
    <xdr:pic>
      <xdr:nvPicPr>
        <xdr:cNvPr id="15" name="Picture 3">
          <a:extLst>
            <a:ext uri="{FF2B5EF4-FFF2-40B4-BE49-F238E27FC236}">
              <a16:creationId xmlns:a16="http://schemas.microsoft.com/office/drawing/2014/main" xmlns="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1" y="4503458"/>
          <a:ext cx="28529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xmlns="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104050</xdr:colOff>
      <xdr:row>0</xdr:row>
      <xdr:rowOff>26708</xdr:rowOff>
    </xdr:from>
    <xdr:ext cx="285292" cy="279959"/>
    <xdr:pic>
      <xdr:nvPicPr>
        <xdr:cNvPr id="17" name="Picture 3">
          <a:extLst>
            <a:ext uri="{FF2B5EF4-FFF2-40B4-BE49-F238E27FC236}">
              <a16:creationId xmlns:a16="http://schemas.microsoft.com/office/drawing/2014/main" xmlns="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0" y="26708"/>
          <a:ext cx="28529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42655</xdr:colOff>
      <xdr:row>0</xdr:row>
      <xdr:rowOff>43733</xdr:rowOff>
    </xdr:from>
    <xdr:to>
      <xdr:col>1</xdr:col>
      <xdr:colOff>509797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xmlns="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4655" y="43733"/>
          <a:ext cx="467142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xmlns="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104050</xdr:colOff>
      <xdr:row>0</xdr:row>
      <xdr:rowOff>26708</xdr:rowOff>
    </xdr:from>
    <xdr:to>
      <xdr:col>1</xdr:col>
      <xdr:colOff>389342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xmlns="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6050" y="26708"/>
          <a:ext cx="28529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xmlns="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83719</xdr:colOff>
      <xdr:row>17</xdr:row>
      <xdr:rowOff>112065</xdr:rowOff>
    </xdr:from>
    <xdr:to>
      <xdr:col>1</xdr:col>
      <xdr:colOff>466825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xmlns="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45719" y="4398315"/>
          <a:ext cx="383106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xmlns="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26708</xdr:rowOff>
    </xdr:from>
    <xdr:ext cx="285292" cy="279959"/>
    <xdr:pic>
      <xdr:nvPicPr>
        <xdr:cNvPr id="17" name="Picture 3">
          <a:extLst>
            <a:ext uri="{FF2B5EF4-FFF2-40B4-BE49-F238E27FC236}">
              <a16:creationId xmlns:a16="http://schemas.microsoft.com/office/drawing/2014/main" xmlns="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1" y="4503458"/>
          <a:ext cx="28529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xmlns="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104050</xdr:colOff>
      <xdr:row>0</xdr:row>
      <xdr:rowOff>26708</xdr:rowOff>
    </xdr:from>
    <xdr:ext cx="285292" cy="279959"/>
    <xdr:pic>
      <xdr:nvPicPr>
        <xdr:cNvPr id="19" name="Picture 3">
          <a:extLst>
            <a:ext uri="{FF2B5EF4-FFF2-40B4-BE49-F238E27FC236}">
              <a16:creationId xmlns:a16="http://schemas.microsoft.com/office/drawing/2014/main" xmlns="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0" y="26708"/>
          <a:ext cx="28529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124053</xdr:colOff>
      <xdr:row>0</xdr:row>
      <xdr:rowOff>83858</xdr:rowOff>
    </xdr:from>
    <xdr:to>
      <xdr:col>1</xdr:col>
      <xdr:colOff>409345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6053" y="83858"/>
          <a:ext cx="28529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96166</xdr:colOff>
      <xdr:row>18</xdr:row>
      <xdr:rowOff>27471</xdr:rowOff>
    </xdr:from>
    <xdr:to>
      <xdr:col>1</xdr:col>
      <xdr:colOff>389609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34366" y="4570896"/>
          <a:ext cx="293443" cy="27843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xmlns="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26708</xdr:rowOff>
    </xdr:from>
    <xdr:ext cx="285292" cy="279959"/>
    <xdr:pic>
      <xdr:nvPicPr>
        <xdr:cNvPr id="7" name="Picture 3">
          <a:extLst>
            <a:ext uri="{FF2B5EF4-FFF2-40B4-BE49-F238E27FC236}">
              <a16:creationId xmlns:a16="http://schemas.microsoft.com/office/drawing/2014/main" xmlns="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4301" y="4636808"/>
          <a:ext cx="28529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xmlns="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189775</xdr:colOff>
      <xdr:row>0</xdr:row>
      <xdr:rowOff>0</xdr:rowOff>
    </xdr:from>
    <xdr:ext cx="285292" cy="279959"/>
    <xdr:pic>
      <xdr:nvPicPr>
        <xdr:cNvPr id="9" name="Picture 3">
          <a:extLst>
            <a:ext uri="{FF2B5EF4-FFF2-40B4-BE49-F238E27FC236}">
              <a16:creationId xmlns:a16="http://schemas.microsoft.com/office/drawing/2014/main" xmlns="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105425" y="0"/>
          <a:ext cx="28529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67839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111095</xdr:colOff>
      <xdr:row>0</xdr:row>
      <xdr:rowOff>80044</xdr:rowOff>
    </xdr:from>
    <xdr:to>
      <xdr:col>1</xdr:col>
      <xdr:colOff>355631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095" y="80044"/>
          <a:ext cx="244536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495300</xdr:colOff>
      <xdr:row>19</xdr:row>
      <xdr:rowOff>76200</xdr:rowOff>
    </xdr:from>
    <xdr:ext cx="1360893" cy="608526"/>
    <xdr:pic>
      <xdr:nvPicPr>
        <xdr:cNvPr id="4" name="Picture 2">
          <a:extLst>
            <a:ext uri="{FF2B5EF4-FFF2-40B4-BE49-F238E27FC236}">
              <a16:creationId xmlns:a16="http://schemas.microsoft.com/office/drawing/2014/main" xmlns="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4914900"/>
          <a:ext cx="1360893" cy="494226"/>
        </a:xfrm>
        <a:prstGeom prst="rect">
          <a:avLst/>
        </a:prstGeom>
      </xdr:spPr>
    </xdr:pic>
    <xdr:clientData/>
  </xdr:oneCellAnchor>
  <xdr:oneCellAnchor>
    <xdr:from>
      <xdr:col>1</xdr:col>
      <xdr:colOff>10441</xdr:colOff>
      <xdr:row>17</xdr:row>
      <xdr:rowOff>65571</xdr:rowOff>
    </xdr:from>
    <xdr:ext cx="293443" cy="392732"/>
    <xdr:pic>
      <xdr:nvPicPr>
        <xdr:cNvPr id="5" name="Picture 3">
          <a:extLst>
            <a:ext uri="{FF2B5EF4-FFF2-40B4-BE49-F238E27FC236}">
              <a16:creationId xmlns:a16="http://schemas.microsoft.com/office/drawing/2014/main" xmlns="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087891" y="65571"/>
          <a:ext cx="293443" cy="39273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495300</xdr:colOff>
      <xdr:row>40</xdr:row>
      <xdr:rowOff>76200</xdr:rowOff>
    </xdr:from>
    <xdr:ext cx="1360893" cy="608526"/>
    <xdr:pic>
      <xdr:nvPicPr>
        <xdr:cNvPr id="27" name="Picture 2">
          <a:extLst>
            <a:ext uri="{FF2B5EF4-FFF2-40B4-BE49-F238E27FC236}">
              <a16:creationId xmlns:a16="http://schemas.microsoft.com/office/drawing/2014/main" xmlns="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4543425"/>
          <a:ext cx="1360893" cy="608526"/>
        </a:xfrm>
        <a:prstGeom prst="rect">
          <a:avLst/>
        </a:prstGeom>
      </xdr:spPr>
    </xdr:pic>
    <xdr:clientData/>
  </xdr:oneCellAnchor>
  <xdr:oneCellAnchor>
    <xdr:from>
      <xdr:col>1</xdr:col>
      <xdr:colOff>10441</xdr:colOff>
      <xdr:row>38</xdr:row>
      <xdr:rowOff>65571</xdr:rowOff>
    </xdr:from>
    <xdr:ext cx="293443" cy="392732"/>
    <xdr:pic>
      <xdr:nvPicPr>
        <xdr:cNvPr id="28" name="Picture 3">
          <a:extLst>
            <a:ext uri="{FF2B5EF4-FFF2-40B4-BE49-F238E27FC236}">
              <a16:creationId xmlns:a16="http://schemas.microsoft.com/office/drawing/2014/main" xmlns="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48641" y="4056546"/>
          <a:ext cx="293443" cy="39273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495300</xdr:colOff>
      <xdr:row>61</xdr:row>
      <xdr:rowOff>76200</xdr:rowOff>
    </xdr:from>
    <xdr:ext cx="1360893" cy="608526"/>
    <xdr:pic>
      <xdr:nvPicPr>
        <xdr:cNvPr id="31" name="Picture 2">
          <a:extLst>
            <a:ext uri="{FF2B5EF4-FFF2-40B4-BE49-F238E27FC236}">
              <a16:creationId xmlns:a16="http://schemas.microsoft.com/office/drawing/2014/main" xmlns="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4543425"/>
          <a:ext cx="1360893" cy="608526"/>
        </a:xfrm>
        <a:prstGeom prst="rect">
          <a:avLst/>
        </a:prstGeom>
      </xdr:spPr>
    </xdr:pic>
    <xdr:clientData/>
  </xdr:oneCellAnchor>
  <xdr:oneCellAnchor>
    <xdr:from>
      <xdr:col>1</xdr:col>
      <xdr:colOff>10441</xdr:colOff>
      <xdr:row>59</xdr:row>
      <xdr:rowOff>65571</xdr:rowOff>
    </xdr:from>
    <xdr:ext cx="293443" cy="392732"/>
    <xdr:pic>
      <xdr:nvPicPr>
        <xdr:cNvPr id="32" name="Picture 3">
          <a:extLst>
            <a:ext uri="{FF2B5EF4-FFF2-40B4-BE49-F238E27FC236}">
              <a16:creationId xmlns:a16="http://schemas.microsoft.com/office/drawing/2014/main" xmlns="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48641" y="4056546"/>
          <a:ext cx="293443" cy="39273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495300</xdr:colOff>
      <xdr:row>82</xdr:row>
      <xdr:rowOff>76200</xdr:rowOff>
    </xdr:from>
    <xdr:ext cx="1360893" cy="608526"/>
    <xdr:pic>
      <xdr:nvPicPr>
        <xdr:cNvPr id="10" name="Picture 2">
          <a:extLst>
            <a:ext uri="{FF2B5EF4-FFF2-40B4-BE49-F238E27FC236}">
              <a16:creationId xmlns:a16="http://schemas.microsoft.com/office/drawing/2014/main" xmlns="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13039725"/>
          <a:ext cx="1360893" cy="608526"/>
        </a:xfrm>
        <a:prstGeom prst="rect">
          <a:avLst/>
        </a:prstGeom>
      </xdr:spPr>
    </xdr:pic>
    <xdr:clientData/>
  </xdr:oneCellAnchor>
  <xdr:oneCellAnchor>
    <xdr:from>
      <xdr:col>1</xdr:col>
      <xdr:colOff>10441</xdr:colOff>
      <xdr:row>80</xdr:row>
      <xdr:rowOff>65571</xdr:rowOff>
    </xdr:from>
    <xdr:ext cx="293443" cy="392732"/>
    <xdr:pic>
      <xdr:nvPicPr>
        <xdr:cNvPr id="11" name="Picture 3">
          <a:extLst>
            <a:ext uri="{FF2B5EF4-FFF2-40B4-BE49-F238E27FC236}">
              <a16:creationId xmlns:a16="http://schemas.microsoft.com/office/drawing/2014/main" xmlns="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48641" y="12552846"/>
          <a:ext cx="293443" cy="39273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554356"/>
          <a:ext cx="1485900" cy="532658"/>
        </a:xfrm>
        <a:prstGeom prst="rect">
          <a:avLst/>
        </a:prstGeom>
      </xdr:spPr>
    </xdr:pic>
    <xdr:clientData/>
  </xdr:twoCellAnchor>
  <xdr:twoCellAnchor editAs="oneCell">
    <xdr:from>
      <xdr:col>1</xdr:col>
      <xdr:colOff>124053</xdr:colOff>
      <xdr:row>0</xdr:row>
      <xdr:rowOff>83858</xdr:rowOff>
    </xdr:from>
    <xdr:to>
      <xdr:col>1</xdr:col>
      <xdr:colOff>409345</xdr:colOff>
      <xdr:row>2</xdr:row>
      <xdr:rowOff>1867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2253" y="83858"/>
          <a:ext cx="28529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22</xdr:row>
      <xdr:rowOff>27501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4914900"/>
          <a:ext cx="1360893" cy="494226"/>
        </a:xfrm>
        <a:prstGeom prst="rect">
          <a:avLst/>
        </a:prstGeom>
      </xdr:spPr>
    </xdr:pic>
    <xdr:clientData/>
  </xdr:twoCellAnchor>
  <xdr:twoCellAnchor editAs="oneCell">
    <xdr:from>
      <xdr:col>1</xdr:col>
      <xdr:colOff>96166</xdr:colOff>
      <xdr:row>18</xdr:row>
      <xdr:rowOff>27471</xdr:rowOff>
    </xdr:from>
    <xdr:to>
      <xdr:col>1</xdr:col>
      <xdr:colOff>389609</xdr:colOff>
      <xdr:row>19</xdr:row>
      <xdr:rowOff>124928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34366" y="4570896"/>
          <a:ext cx="293443" cy="27843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xmlns="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02175" y="49434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26708</xdr:rowOff>
    </xdr:from>
    <xdr:ext cx="285292" cy="279959"/>
    <xdr:pic>
      <xdr:nvPicPr>
        <xdr:cNvPr id="7" name="Picture 3">
          <a:extLst>
            <a:ext uri="{FF2B5EF4-FFF2-40B4-BE49-F238E27FC236}">
              <a16:creationId xmlns:a16="http://schemas.microsoft.com/office/drawing/2014/main" xmlns="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019701" y="4570133"/>
          <a:ext cx="28529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xmlns="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40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189775</xdr:colOff>
      <xdr:row>0</xdr:row>
      <xdr:rowOff>0</xdr:rowOff>
    </xdr:from>
    <xdr:ext cx="285292" cy="279959"/>
    <xdr:pic>
      <xdr:nvPicPr>
        <xdr:cNvPr id="9" name="Picture 3">
          <a:extLst>
            <a:ext uri="{FF2B5EF4-FFF2-40B4-BE49-F238E27FC236}">
              <a16:creationId xmlns:a16="http://schemas.microsoft.com/office/drawing/2014/main" xmlns="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105425" y="0"/>
          <a:ext cx="28529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554356"/>
          <a:ext cx="1485900" cy="532658"/>
        </a:xfrm>
        <a:prstGeom prst="rect">
          <a:avLst/>
        </a:prstGeom>
      </xdr:spPr>
    </xdr:pic>
    <xdr:clientData/>
  </xdr:twoCellAnchor>
  <xdr:twoCellAnchor editAs="oneCell">
    <xdr:from>
      <xdr:col>1</xdr:col>
      <xdr:colOff>124053</xdr:colOff>
      <xdr:row>0</xdr:row>
      <xdr:rowOff>83858</xdr:rowOff>
    </xdr:from>
    <xdr:to>
      <xdr:col>1</xdr:col>
      <xdr:colOff>409345</xdr:colOff>
      <xdr:row>2</xdr:row>
      <xdr:rowOff>1867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2253" y="83858"/>
          <a:ext cx="28529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22</xdr:row>
      <xdr:rowOff>27501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4914900"/>
          <a:ext cx="1360893" cy="494226"/>
        </a:xfrm>
        <a:prstGeom prst="rect">
          <a:avLst/>
        </a:prstGeom>
      </xdr:spPr>
    </xdr:pic>
    <xdr:clientData/>
  </xdr:twoCellAnchor>
  <xdr:twoCellAnchor editAs="oneCell">
    <xdr:from>
      <xdr:col>1</xdr:col>
      <xdr:colOff>96166</xdr:colOff>
      <xdr:row>18</xdr:row>
      <xdr:rowOff>27471</xdr:rowOff>
    </xdr:from>
    <xdr:to>
      <xdr:col>1</xdr:col>
      <xdr:colOff>389609</xdr:colOff>
      <xdr:row>19</xdr:row>
      <xdr:rowOff>124928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34366" y="4570896"/>
          <a:ext cx="293443" cy="27843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xmlns="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02175" y="49434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26708</xdr:rowOff>
    </xdr:from>
    <xdr:ext cx="285292" cy="279959"/>
    <xdr:pic>
      <xdr:nvPicPr>
        <xdr:cNvPr id="7" name="Picture 3">
          <a:extLst>
            <a:ext uri="{FF2B5EF4-FFF2-40B4-BE49-F238E27FC236}">
              <a16:creationId xmlns:a16="http://schemas.microsoft.com/office/drawing/2014/main" xmlns="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019701" y="4570133"/>
          <a:ext cx="28529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xmlns="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40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189775</xdr:colOff>
      <xdr:row>0</xdr:row>
      <xdr:rowOff>0</xdr:rowOff>
    </xdr:from>
    <xdr:ext cx="285292" cy="279959"/>
    <xdr:pic>
      <xdr:nvPicPr>
        <xdr:cNvPr id="9" name="Picture 3">
          <a:extLst>
            <a:ext uri="{FF2B5EF4-FFF2-40B4-BE49-F238E27FC236}">
              <a16:creationId xmlns:a16="http://schemas.microsoft.com/office/drawing/2014/main" xmlns="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105425" y="0"/>
          <a:ext cx="28529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144457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25" y="344806"/>
          <a:ext cx="13227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104050</xdr:colOff>
      <xdr:row>0</xdr:row>
      <xdr:rowOff>26708</xdr:rowOff>
    </xdr:from>
    <xdr:to>
      <xdr:col>1</xdr:col>
      <xdr:colOff>389342</xdr:colOff>
      <xdr:row>1</xdr:row>
      <xdr:rowOff>125692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42250" y="26708"/>
          <a:ext cx="28529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23</xdr:row>
      <xdr:rowOff>104451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4800600"/>
          <a:ext cx="1322793" cy="733101"/>
        </a:xfrm>
        <a:prstGeom prst="rect">
          <a:avLst/>
        </a:prstGeom>
      </xdr:spPr>
    </xdr:pic>
    <xdr:clientData/>
  </xdr:twoCellAnchor>
  <xdr:twoCellAnchor editAs="oneCell">
    <xdr:from>
      <xdr:col>1</xdr:col>
      <xdr:colOff>83719</xdr:colOff>
      <xdr:row>17</xdr:row>
      <xdr:rowOff>112065</xdr:rowOff>
    </xdr:from>
    <xdr:to>
      <xdr:col>1</xdr:col>
      <xdr:colOff>466825</xdr:colOff>
      <xdr:row>19</xdr:row>
      <xdr:rowOff>116534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21919" y="4341165"/>
          <a:ext cx="383106" cy="36641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6" name="Picture 2">
          <a:extLst>
            <a:ext uri="{FF2B5EF4-FFF2-40B4-BE49-F238E27FC236}">
              <a16:creationId xmlns:a16="http://schemas.microsoft.com/office/drawing/2014/main" xmlns="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0225" y="48006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104051</xdr:colOff>
      <xdr:row>18</xdr:row>
      <xdr:rowOff>26708</xdr:rowOff>
    </xdr:from>
    <xdr:ext cx="285292" cy="279959"/>
    <xdr:pic>
      <xdr:nvPicPr>
        <xdr:cNvPr id="7" name="Picture 3">
          <a:extLst>
            <a:ext uri="{FF2B5EF4-FFF2-40B4-BE49-F238E27FC236}">
              <a16:creationId xmlns:a16="http://schemas.microsoft.com/office/drawing/2014/main" xmlns="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019701" y="4436783"/>
          <a:ext cx="28529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8" name="Picture 2">
          <a:extLst>
            <a:ext uri="{FF2B5EF4-FFF2-40B4-BE49-F238E27FC236}">
              <a16:creationId xmlns:a16="http://schemas.microsoft.com/office/drawing/2014/main" xmlns="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830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104050</xdr:colOff>
      <xdr:row>0</xdr:row>
      <xdr:rowOff>26708</xdr:rowOff>
    </xdr:from>
    <xdr:ext cx="285292" cy="279959"/>
    <xdr:pic>
      <xdr:nvPicPr>
        <xdr:cNvPr id="9" name="Picture 3">
          <a:extLst>
            <a:ext uri="{FF2B5EF4-FFF2-40B4-BE49-F238E27FC236}">
              <a16:creationId xmlns:a16="http://schemas.microsoft.com/office/drawing/2014/main" xmlns="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019700" y="26708"/>
          <a:ext cx="28529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7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8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7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6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3" totalsRowShown="0">
  <autoFilter ref="B6:H13"/>
  <tableColumns count="7">
    <tableColumn id="1" name="Day" dataDxfId="25"/>
    <tableColumn id="2" name="Date"/>
    <tableColumn id="3" name="Preparation or Travel"/>
    <tableColumn id="4" name="(Online) event"/>
    <tableColumn id="5" name="Reporting"/>
    <tableColumn id="6" name="Name of the activity" dataDxfId="24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4715193" displayName="TimeSheet24715193" ref="B24:H31" totalsRowShown="0">
  <autoFilter ref="B24:H31"/>
  <tableColumns count="7">
    <tableColumn id="1" name="Day" dataDxfId="23"/>
    <tableColumn id="2" name="Date"/>
    <tableColumn id="3" name="Preparation or Travel"/>
    <tableColumn id="4" name="Online event"/>
    <tableColumn id="5" name="Reporting"/>
    <tableColumn id="6" name="Name of the activity" dataDxfId="22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27" name="TimeSheet2471519328" displayName="TimeSheet2471519328" ref="B45:H52" totalsRowShown="0">
  <autoFilter ref="B45:H52"/>
  <tableColumns count="7">
    <tableColumn id="1" name="Day" dataDxfId="21"/>
    <tableColumn id="2" name="Date"/>
    <tableColumn id="3" name="Preparation or Travel"/>
    <tableColumn id="4" name="Online event"/>
    <tableColumn id="5" name="Reporting"/>
    <tableColumn id="6" name="Name of the activity" dataDxfId="20"/>
    <tableColumn id="7" name="Total">
      <calculatedColumnFormula>IFERROR(SUM(D46:G46),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29" name="TimeSheet2471519330" displayName="TimeSheet2471519330" ref="B66:H73" totalsRowShown="0">
  <autoFilter ref="B66:H73"/>
  <tableColumns count="7">
    <tableColumn id="1" name="Day" dataDxfId="19"/>
    <tableColumn id="2" name="Date"/>
    <tableColumn id="3" name="Preparation or Travel"/>
    <tableColumn id="4" name="Online event"/>
    <tableColumn id="5" name="Reporting"/>
    <tableColumn id="6" name="Name of the activity" dataDxfId="18"/>
    <tableColumn id="7" name="Total">
      <calculatedColumnFormula>IFERROR(SUM(D67:G67),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id="3" name="TimeSheet24715193304" displayName="TimeSheet24715193304" ref="B87:H94" totalsRowShown="0">
  <autoFilter ref="B87:H94"/>
  <tableColumns count="7">
    <tableColumn id="1" name="Day" dataDxfId="17"/>
    <tableColumn id="2" name="Date"/>
    <tableColumn id="3" name="Preparation or Travel"/>
    <tableColumn id="4" name="Online event"/>
    <tableColumn id="5" name="Reporting"/>
    <tableColumn id="6" name="Name of the activity" dataDxfId="16"/>
    <tableColumn id="7" name="Total">
      <calculatedColumnFormula>IFERROR(SUM(D88:G88),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id="4" name="TimeSheet214185" displayName="TimeSheet214185" ref="B6:H13" totalsRowShown="0">
  <autoFilter ref="B6:H13"/>
  <tableColumns count="7">
    <tableColumn id="1" name="Day" dataDxfId="15"/>
    <tableColumn id="2" name="Date"/>
    <tableColumn id="3" name="Preparation or Travel"/>
    <tableColumn id="4" name="(Online) event"/>
    <tableColumn id="5" name="Reporting"/>
    <tableColumn id="6" name="Name of the activity" dataDxfId="14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id="5" name="TimeSheet24715196" displayName="TimeSheet24715196" ref="B24:H31" totalsRowShown="0">
  <autoFilter ref="B24:H31"/>
  <tableColumns count="7">
    <tableColumn id="1" name="Day" dataDxfId="13"/>
    <tableColumn id="2" name="Date"/>
    <tableColumn id="3" name="Preparation or Travel"/>
    <tableColumn id="4" name="Online event"/>
    <tableColumn id="5" name="Reporting"/>
    <tableColumn id="6" name="Name of the activity" dataDxfId="12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6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id="9" name="TimeSheet28162010" displayName="TimeSheet28162010" ref="K6:Q13" totalsRowShown="0">
  <autoFilter ref="K6:Q13"/>
  <tableColumns count="7">
    <tableColumn id="1" name="Day" dataDxfId="11"/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1.xml><?xml version="1.0" encoding="utf-8"?>
<table xmlns="http://schemas.openxmlformats.org/spreadsheetml/2006/main" id="10" name="TimeSheet2479172111" displayName="TimeSheet2479172111" ref="K24:Q31" totalsRowShown="0">
  <autoFilter ref="K24:Q31"/>
  <tableColumns count="7">
    <tableColumn id="1" name="Day" dataDxfId="9"/>
    <tableColumn id="2" name="Date"/>
    <tableColumn id="3" name="Preparation or Travel"/>
    <tableColumn id="4" name="Online event"/>
    <tableColumn id="5" name="Reporting"/>
    <tableColumn id="6" name="Name of the activity" dataDxfId="8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2.xml><?xml version="1.0" encoding="utf-8"?>
<table xmlns="http://schemas.openxmlformats.org/spreadsheetml/2006/main" id="11" name="TimeSheet2141812" displayName="TimeSheet2141812" ref="B6:H13" totalsRowShown="0">
  <autoFilter ref="B6:H13"/>
  <tableColumns count="7">
    <tableColumn id="1" name="Day">
      <calculatedColumnFormula>IFERROR(TEXT(TimeSheet2141812[[#This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7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3.xml><?xml version="1.0" encoding="utf-8"?>
<table xmlns="http://schemas.openxmlformats.org/spreadsheetml/2006/main" id="12" name="TimeSheet247151913" displayName="TimeSheet247151913" ref="B24:H31" totalsRowShown="0">
  <autoFilter ref="B24:H31"/>
  <tableColumns count="7">
    <tableColumn id="1" name="Day">
      <calculatedColumnFormula>IFERROR(TEXT(TimeSheet247151913[[#This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6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4.xml><?xml version="1.0" encoding="utf-8"?>
<table xmlns="http://schemas.openxmlformats.org/spreadsheetml/2006/main" id="22" name="TimeSheet28162023" displayName="TimeSheet28162023" ref="K6:Q13" totalsRowShown="0">
  <autoFilter ref="K6:Q13"/>
  <tableColumns count="7">
    <tableColumn id="1" name="Day">
      <calculatedColumnFormula>IFERROR(TEXT(TimeSheet28162023[[#This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5.xml><?xml version="1.0" encoding="utf-8"?>
<table xmlns="http://schemas.openxmlformats.org/spreadsheetml/2006/main" id="23" name="TimeSheet2479172124" displayName="TimeSheet2479172124" ref="K24:Q31" totalsRowShown="0">
  <autoFilter ref="K24:Q31"/>
  <tableColumns count="7">
    <tableColumn id="1" name="Day">
      <calculatedColumnFormula>IFERROR(TEXT(TimeSheet2479172124[[#This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4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6.xml><?xml version="1.0" encoding="utf-8"?>
<table xmlns="http://schemas.openxmlformats.org/spreadsheetml/2006/main" id="24" name="TimeSheet21425" displayName="TimeSheet21425" ref="B6:H13" totalsRowShown="0">
  <autoFilter ref="B6:H13"/>
  <tableColumns count="7">
    <tableColumn id="1" name="Day">
      <calculatedColumnFormula>IFERROR(TEXT(TimeSheet21425[[#This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7.xml><?xml version="1.0" encoding="utf-8"?>
<table xmlns="http://schemas.openxmlformats.org/spreadsheetml/2006/main" id="25" name="TimeSheet2471526" displayName="TimeSheet2471526" ref="B24:H31" totalsRowShown="0">
  <autoFilter ref="B24:H31"/>
  <tableColumns count="7">
    <tableColumn id="1" name="Day">
      <calculatedColumnFormula>IFERROR(TEXT(TimeSheet2471526[[#This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8.xml><?xml version="1.0" encoding="utf-8"?>
<table xmlns="http://schemas.openxmlformats.org/spreadsheetml/2006/main" id="26" name="TimeSheet281627" displayName="TimeSheet281627" ref="K6:Q13" totalsRowShown="0">
  <autoFilter ref="K6:Q13"/>
  <tableColumns count="7">
    <tableColumn id="1" name="Day">
      <calculatedColumnFormula>IFERROR(TEXT(TimeSheet281627[[#This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9.xml><?xml version="1.0" encoding="utf-8"?>
<table xmlns="http://schemas.openxmlformats.org/spreadsheetml/2006/main" id="28" name="TimeSheet24791729" displayName="TimeSheet24791729" ref="K24:Q31" totalsRowShown="0">
  <autoFilter ref="K24:Q31"/>
  <tableColumns count="7">
    <tableColumn id="1" name="Day">
      <calculatedColumnFormula>IFERROR(TEXT(TimeSheet24791729[[#This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0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5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4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3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2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1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0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9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table" Target="../tables/table13.xml"/><Relationship Id="rId7" Type="http://schemas.openxmlformats.org/officeDocument/2006/relationships/table" Target="../tables/table17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7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table" Target="../tables/table21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7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7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6" Type="http://schemas.openxmlformats.org/officeDocument/2006/relationships/table" Target="../tables/table29.xml"/><Relationship Id="rId5" Type="http://schemas.openxmlformats.org/officeDocument/2006/relationships/table" Target="../tables/table28.xml"/><Relationship Id="rId4" Type="http://schemas.openxmlformats.org/officeDocument/2006/relationships/table" Target="../tables/table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G17" workbookViewId="0">
      <selection activeCell="L27" sqref="L27"/>
    </sheetView>
  </sheetViews>
  <sheetFormatPr baseColWidth="10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24" t="s">
        <v>0</v>
      </c>
      <c r="C1" s="24"/>
      <c r="D1" s="24"/>
      <c r="E1" s="24"/>
      <c r="F1" s="24"/>
      <c r="G1" s="24"/>
      <c r="H1" s="24"/>
      <c r="J1" s="1"/>
      <c r="K1" s="24" t="s">
        <v>0</v>
      </c>
      <c r="L1" s="24"/>
      <c r="M1" s="24"/>
      <c r="N1" s="24"/>
      <c r="O1" s="24"/>
      <c r="P1" s="24"/>
      <c r="Q1" s="24"/>
    </row>
    <row r="2" spans="1:17" ht="20.25" thickBot="1">
      <c r="A2" s="14">
        <f>H14+H32+Q14+Q32</f>
        <v>3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UGB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28" t="s">
        <v>14</v>
      </c>
      <c r="D3" s="29"/>
      <c r="E3" s="1"/>
      <c r="F3" s="4"/>
      <c r="G3" s="26"/>
      <c r="H3" s="26"/>
      <c r="J3" s="1"/>
      <c r="K3" s="3" t="s">
        <v>1</v>
      </c>
      <c r="L3" s="25" t="str">
        <f>C3</f>
        <v>Anicet Manga</v>
      </c>
      <c r="M3" s="25"/>
      <c r="N3" s="1"/>
      <c r="O3" s="4"/>
      <c r="P3" s="26"/>
      <c r="Q3" s="26"/>
    </row>
    <row r="4" spans="1:17" ht="15.75" thickBot="1">
      <c r="A4" s="1"/>
      <c r="B4" s="5" t="s">
        <v>2</v>
      </c>
      <c r="C4" s="30">
        <v>45695</v>
      </c>
      <c r="D4" s="30"/>
      <c r="E4" s="1"/>
      <c r="F4" s="1"/>
      <c r="G4" s="1"/>
      <c r="H4" s="1"/>
      <c r="J4" s="1"/>
      <c r="K4" s="5" t="s">
        <v>2</v>
      </c>
      <c r="L4" s="27">
        <v>45709</v>
      </c>
      <c r="M4" s="27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/>
      <c r="E11" s="9"/>
      <c r="F11" s="9">
        <v>1.5</v>
      </c>
      <c r="G11" s="10" t="s">
        <v>25</v>
      </c>
      <c r="H11" s="9">
        <f>IFERROR(SUM(D11:G11), "")</f>
        <v>1.5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1.5</v>
      </c>
      <c r="G14" s="12">
        <f>IFERROR(SUM(G7:G13), "")</f>
        <v>0</v>
      </c>
      <c r="H14" s="12">
        <f>IFERROR(SUM(H7:H13), "")</f>
        <v>1.5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31"/>
      <c r="E15" s="32"/>
      <c r="F15" s="32"/>
      <c r="G15" s="33"/>
      <c r="H15" s="6"/>
      <c r="J15" s="1"/>
      <c r="K15" s="1"/>
      <c r="L15" s="1"/>
      <c r="M15" s="21"/>
      <c r="N15" s="21"/>
      <c r="O15" s="21"/>
      <c r="P15" s="21"/>
      <c r="Q15" s="6"/>
    </row>
    <row r="16" spans="1:17">
      <c r="A16" s="1"/>
      <c r="B16" s="1"/>
      <c r="C16" s="1"/>
      <c r="D16" s="34" t="s">
        <v>10</v>
      </c>
      <c r="E16" s="34"/>
      <c r="F16" s="34"/>
      <c r="G16" s="34"/>
      <c r="H16" s="17">
        <v>45793</v>
      </c>
      <c r="J16" s="1"/>
      <c r="K16" s="1"/>
      <c r="L16" s="1"/>
      <c r="M16" s="22" t="s">
        <v>10</v>
      </c>
      <c r="N16" s="23"/>
      <c r="O16" s="23"/>
      <c r="P16" s="23"/>
      <c r="Q16" s="17">
        <v>45793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24" t="s">
        <v>0</v>
      </c>
      <c r="C19" s="24"/>
      <c r="D19" s="24"/>
      <c r="E19" s="24"/>
      <c r="F19" s="24"/>
      <c r="G19" s="24"/>
      <c r="H19" s="24"/>
      <c r="J19" s="1"/>
      <c r="K19" s="24" t="s">
        <v>0</v>
      </c>
      <c r="L19" s="24"/>
      <c r="M19" s="24"/>
      <c r="N19" s="24"/>
      <c r="O19" s="24"/>
      <c r="P19" s="24"/>
      <c r="Q19" s="24"/>
    </row>
    <row r="20" spans="1:17" ht="20.25" thickBot="1">
      <c r="A20" s="1"/>
      <c r="B20" s="2" t="str">
        <f>B2</f>
        <v>UGB</v>
      </c>
      <c r="C20" s="1"/>
      <c r="D20" s="1"/>
      <c r="E20" s="1"/>
      <c r="F20" s="1"/>
      <c r="G20" s="1"/>
      <c r="H20" s="1"/>
      <c r="J20" s="1"/>
      <c r="K20" s="2" t="str">
        <f>B2</f>
        <v>UGB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28" t="str">
        <f>C3</f>
        <v>Anicet Manga</v>
      </c>
      <c r="D21" s="29"/>
      <c r="E21" s="1"/>
      <c r="F21" s="4"/>
      <c r="G21" s="26"/>
      <c r="H21" s="26"/>
      <c r="J21" s="1"/>
      <c r="K21" s="3" t="s">
        <v>1</v>
      </c>
      <c r="L21" s="25" t="str">
        <f>C3</f>
        <v>Anicet Manga</v>
      </c>
      <c r="M21" s="25"/>
      <c r="N21" s="1"/>
      <c r="O21" s="4"/>
      <c r="P21" s="26"/>
      <c r="Q21" s="26"/>
    </row>
    <row r="22" spans="1:17" ht="15.75" thickBot="1">
      <c r="A22" s="1"/>
      <c r="B22" s="5" t="s">
        <v>2</v>
      </c>
      <c r="C22" s="30">
        <v>45702</v>
      </c>
      <c r="D22" s="30"/>
      <c r="E22" s="1"/>
      <c r="F22" s="1"/>
      <c r="G22" s="1"/>
      <c r="H22" s="1"/>
      <c r="J22" s="1"/>
      <c r="K22" s="5" t="s">
        <v>2</v>
      </c>
      <c r="L22" s="27">
        <v>45716</v>
      </c>
      <c r="M22" s="27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>
        <v>1.5</v>
      </c>
      <c r="P27" s="10" t="s">
        <v>25</v>
      </c>
      <c r="Q27" s="9">
        <f>IFERROR(SUM(M27:P27), "")</f>
        <v>1.5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1.5</v>
      </c>
      <c r="P32" s="12">
        <f>IFERROR(SUM(P25:P31), "")</f>
        <v>0</v>
      </c>
      <c r="Q32" s="12">
        <f>IFERROR(SUM(Q25:Q31), "")</f>
        <v>1.5</v>
      </c>
    </row>
    <row r="33" spans="1:17" ht="15" thickTop="1">
      <c r="A33" s="1"/>
      <c r="B33" s="1"/>
      <c r="C33" s="1"/>
      <c r="D33" s="21"/>
      <c r="E33" s="21"/>
      <c r="F33" s="21"/>
      <c r="G33" s="21"/>
      <c r="H33" s="6"/>
      <c r="J33" s="1"/>
      <c r="K33" s="1"/>
      <c r="L33" s="1"/>
      <c r="M33" s="21"/>
      <c r="N33" s="21"/>
      <c r="O33" s="21"/>
      <c r="P33" s="21"/>
      <c r="Q33" s="6"/>
    </row>
    <row r="34" spans="1:17">
      <c r="A34" s="1"/>
      <c r="B34" s="1"/>
      <c r="C34" s="1"/>
      <c r="D34" s="22" t="s">
        <v>10</v>
      </c>
      <c r="E34" s="23"/>
      <c r="F34" s="23"/>
      <c r="G34" s="23"/>
      <c r="H34" s="17">
        <v>45793</v>
      </c>
      <c r="J34" s="1"/>
      <c r="K34" s="1"/>
      <c r="L34" s="1"/>
      <c r="M34" s="22" t="s">
        <v>10</v>
      </c>
      <c r="N34" s="23"/>
      <c r="O34" s="23"/>
      <c r="P34" s="23"/>
      <c r="Q34" s="17">
        <v>45793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3" workbookViewId="0">
      <selection activeCell="D17" sqref="A1:XFD1048576"/>
    </sheetView>
  </sheetViews>
  <sheetFormatPr baseColWidth="10" defaultRowHeight="14.25"/>
  <cols>
    <col min="2" max="8" width="15.75" customWidth="1"/>
    <col min="11" max="17" width="15.75" customWidth="1"/>
  </cols>
  <sheetData>
    <row r="1" spans="1:17" ht="24" thickBot="1">
      <c r="A1" s="1"/>
      <c r="B1" s="24" t="s">
        <v>0</v>
      </c>
      <c r="C1" s="24"/>
      <c r="D1" s="24"/>
      <c r="E1" s="24"/>
      <c r="F1" s="24"/>
      <c r="G1" s="24"/>
      <c r="H1" s="24"/>
      <c r="J1" s="1"/>
      <c r="K1" s="24" t="s">
        <v>0</v>
      </c>
      <c r="L1" s="24"/>
      <c r="M1" s="24"/>
      <c r="N1" s="24"/>
      <c r="O1" s="24"/>
      <c r="P1" s="24"/>
      <c r="Q1" s="24"/>
    </row>
    <row r="2" spans="1:17" ht="20.25" thickBot="1">
      <c r="A2" s="14">
        <f>' Feb 25'!A2+'March 25'!H14+'March 25'!H32+'March 25'!Q14+'March 25'!Q32</f>
        <v>4.5</v>
      </c>
      <c r="B2" s="2" t="str">
        <f>' Feb 25'!B2</f>
        <v>UGB</v>
      </c>
      <c r="C2" s="1"/>
      <c r="D2" s="1"/>
      <c r="E2" s="1"/>
      <c r="F2" s="1"/>
      <c r="G2" s="1"/>
      <c r="H2" s="1"/>
      <c r="J2" s="1"/>
      <c r="K2" s="2" t="str">
        <f>B2</f>
        <v>UGB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25" t="s">
        <v>14</v>
      </c>
      <c r="D3" s="25"/>
      <c r="E3" s="1"/>
      <c r="F3" s="4"/>
      <c r="G3" s="26"/>
      <c r="H3" s="26"/>
      <c r="J3" s="1"/>
      <c r="K3" s="3" t="s">
        <v>1</v>
      </c>
      <c r="L3" s="25" t="str">
        <f>C3</f>
        <v>Anicet Manga</v>
      </c>
      <c r="M3" s="25"/>
      <c r="N3" s="1"/>
      <c r="O3" s="4"/>
      <c r="P3" s="26"/>
      <c r="Q3" s="26"/>
    </row>
    <row r="4" spans="1:17" ht="15.75" thickBot="1">
      <c r="A4" s="1"/>
      <c r="B4" s="5" t="s">
        <v>2</v>
      </c>
      <c r="C4" s="27">
        <v>45723</v>
      </c>
      <c r="D4" s="27"/>
      <c r="E4" s="1"/>
      <c r="F4" s="1"/>
      <c r="G4" s="1"/>
      <c r="H4" s="1"/>
      <c r="J4" s="1"/>
      <c r="K4" s="5" t="s">
        <v>2</v>
      </c>
      <c r="L4" s="27">
        <f>C22+7</f>
        <v>45737</v>
      </c>
      <c r="M4" s="27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21"/>
      <c r="E15" s="21"/>
      <c r="F15" s="21"/>
      <c r="G15" s="21"/>
      <c r="H15" s="6"/>
      <c r="J15" s="1"/>
      <c r="K15" s="1"/>
      <c r="L15" s="1"/>
      <c r="M15" s="21"/>
      <c r="N15" s="21"/>
      <c r="O15" s="21"/>
      <c r="P15" s="21"/>
      <c r="Q15" s="6"/>
    </row>
    <row r="16" spans="1:17">
      <c r="A16" s="1"/>
      <c r="B16" s="1"/>
      <c r="C16" s="1"/>
      <c r="D16" s="22" t="s">
        <v>10</v>
      </c>
      <c r="E16" s="23"/>
      <c r="F16" s="23"/>
      <c r="G16" s="23"/>
      <c r="H16" s="17">
        <v>45793</v>
      </c>
      <c r="J16" s="1"/>
      <c r="K16" s="1"/>
      <c r="L16" s="1"/>
      <c r="M16" s="22" t="s">
        <v>10</v>
      </c>
      <c r="N16" s="23"/>
      <c r="O16" s="23"/>
      <c r="P16" s="23"/>
      <c r="Q16" s="17">
        <v>45793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24" t="s">
        <v>0</v>
      </c>
      <c r="C19" s="24"/>
      <c r="D19" s="24"/>
      <c r="E19" s="24"/>
      <c r="F19" s="24"/>
      <c r="G19" s="24"/>
      <c r="H19" s="24"/>
      <c r="J19" s="1"/>
      <c r="K19" s="24" t="s">
        <v>0</v>
      </c>
      <c r="L19" s="24"/>
      <c r="M19" s="24"/>
      <c r="N19" s="24"/>
      <c r="O19" s="24"/>
      <c r="P19" s="24"/>
      <c r="Q19" s="24"/>
    </row>
    <row r="20" spans="1:17" ht="20.25" thickBot="1">
      <c r="A20" s="1"/>
      <c r="B20" s="2" t="str">
        <f>B2</f>
        <v>UGB</v>
      </c>
      <c r="C20" s="1"/>
      <c r="D20" s="1"/>
      <c r="E20" s="1"/>
      <c r="F20" s="1"/>
      <c r="G20" s="1"/>
      <c r="H20" s="1"/>
      <c r="J20" s="1"/>
      <c r="K20" s="2" t="str">
        <f>B2</f>
        <v>UGB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25" t="str">
        <f>C3</f>
        <v>Anicet Manga</v>
      </c>
      <c r="D21" s="25"/>
      <c r="E21" s="1"/>
      <c r="F21" s="4"/>
      <c r="G21" s="26"/>
      <c r="H21" s="26"/>
      <c r="J21" s="1"/>
      <c r="K21" s="3" t="s">
        <v>1</v>
      </c>
      <c r="L21" s="25" t="str">
        <f>L3</f>
        <v>Anicet Manga</v>
      </c>
      <c r="M21" s="25"/>
      <c r="N21" s="1"/>
      <c r="O21" s="4"/>
      <c r="P21" s="26"/>
      <c r="Q21" s="26"/>
    </row>
    <row r="22" spans="1:17" ht="15.75" thickBot="1">
      <c r="A22" s="1"/>
      <c r="B22" s="5" t="s">
        <v>2</v>
      </c>
      <c r="C22" s="27">
        <f>C4+7</f>
        <v>45730</v>
      </c>
      <c r="D22" s="27"/>
      <c r="E22" s="1"/>
      <c r="F22" s="1"/>
      <c r="G22" s="1"/>
      <c r="H22" s="1"/>
      <c r="J22" s="1"/>
      <c r="K22" s="5" t="s">
        <v>2</v>
      </c>
      <c r="L22" s="27">
        <f>L4+7</f>
        <v>45744</v>
      </c>
      <c r="M22" s="27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>
        <v>1.5</v>
      </c>
      <c r="G29" s="10" t="s">
        <v>25</v>
      </c>
      <c r="H29" s="9">
        <f>IFERROR(SUM(D29:G29), "")</f>
        <v>1.5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1.5</v>
      </c>
      <c r="G32" s="12">
        <f>IFERROR(SUM(G25:G31), "")</f>
        <v>0</v>
      </c>
      <c r="H32" s="12">
        <f>IFERROR(SUM(H25:H31), "")</f>
        <v>1.5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21"/>
      <c r="E33" s="21"/>
      <c r="F33" s="21"/>
      <c r="G33" s="21"/>
      <c r="H33" s="6"/>
      <c r="J33" s="1"/>
      <c r="K33" s="1"/>
      <c r="L33" s="1"/>
      <c r="M33" s="21"/>
      <c r="N33" s="21"/>
      <c r="O33" s="21"/>
      <c r="P33" s="21"/>
      <c r="Q33" s="6"/>
    </row>
    <row r="34" spans="1:17">
      <c r="A34" s="1"/>
      <c r="B34" s="1"/>
      <c r="C34" s="1"/>
      <c r="D34" s="22" t="s">
        <v>10</v>
      </c>
      <c r="E34" s="23"/>
      <c r="F34" s="23"/>
      <c r="G34" s="23"/>
      <c r="H34" s="17">
        <v>45793</v>
      </c>
      <c r="J34" s="1"/>
      <c r="K34" s="1"/>
      <c r="L34" s="1"/>
      <c r="M34" s="22" t="s">
        <v>10</v>
      </c>
      <c r="N34" s="23"/>
      <c r="O34" s="23"/>
      <c r="P34" s="23"/>
      <c r="Q34" s="17">
        <v>45793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D6" workbookViewId="0">
      <selection activeCell="F17" sqref="A1:XFD1048576"/>
    </sheetView>
  </sheetViews>
  <sheetFormatPr baseColWidth="10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24" t="s">
        <v>0</v>
      </c>
      <c r="C1" s="24"/>
      <c r="D1" s="24"/>
      <c r="E1" s="24"/>
      <c r="F1" s="24"/>
      <c r="G1" s="24"/>
      <c r="H1" s="24"/>
      <c r="J1" s="1"/>
      <c r="K1" s="24" t="s">
        <v>0</v>
      </c>
      <c r="L1" s="24"/>
      <c r="M1" s="24"/>
      <c r="N1" s="24"/>
      <c r="O1" s="24"/>
      <c r="P1" s="24"/>
      <c r="Q1" s="24"/>
    </row>
    <row r="2" spans="1:17" ht="20.25" thickBot="1">
      <c r="A2" s="14">
        <f>'March 25'!A2+'March 25'!H14+'March 25'!H32+'March 25'!Q14+'March 25'!Q32</f>
        <v>6</v>
      </c>
      <c r="B2" s="2" t="str">
        <f>' Feb 25'!B2</f>
        <v>UGB</v>
      </c>
      <c r="C2" s="1"/>
      <c r="D2" s="1"/>
      <c r="E2" s="1"/>
      <c r="F2" s="1"/>
      <c r="G2" s="1"/>
      <c r="H2" s="1"/>
      <c r="J2" s="1"/>
      <c r="K2" s="2" t="str">
        <f>B2</f>
        <v>UGB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25" t="s">
        <v>14</v>
      </c>
      <c r="D3" s="25"/>
      <c r="E3" s="1"/>
      <c r="F3" s="4"/>
      <c r="G3" s="26"/>
      <c r="H3" s="26"/>
      <c r="J3" s="1"/>
      <c r="K3" s="3" t="s">
        <v>1</v>
      </c>
      <c r="L3" s="25" t="str">
        <f>C3</f>
        <v>Anicet Manga</v>
      </c>
      <c r="M3" s="25"/>
      <c r="N3" s="1"/>
      <c r="O3" s="4"/>
      <c r="P3" s="26"/>
      <c r="Q3" s="26"/>
    </row>
    <row r="4" spans="1:17" ht="15.75" thickBot="1">
      <c r="A4" s="1"/>
      <c r="B4" s="5" t="s">
        <v>2</v>
      </c>
      <c r="C4" s="27">
        <v>45751</v>
      </c>
      <c r="D4" s="27"/>
      <c r="E4" s="1"/>
      <c r="F4" s="1"/>
      <c r="G4" s="1"/>
      <c r="H4" s="1"/>
      <c r="J4" s="1"/>
      <c r="K4" s="5" t="s">
        <v>2</v>
      </c>
      <c r="L4" s="27">
        <f>C22+7</f>
        <v>45765</v>
      </c>
      <c r="M4" s="27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24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1</v>
      </c>
      <c r="N11" s="9"/>
      <c r="O11" s="9"/>
      <c r="P11" s="10" t="s">
        <v>23</v>
      </c>
      <c r="Q11" s="9">
        <f>IFERROR(SUM(M11:P11), "")</f>
        <v>1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2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2</v>
      </c>
    </row>
    <row r="15" spans="1:17" ht="15" thickTop="1">
      <c r="A15" s="1"/>
      <c r="B15" s="1"/>
      <c r="C15" s="1"/>
      <c r="D15" s="21"/>
      <c r="E15" s="21"/>
      <c r="F15" s="21"/>
      <c r="G15" s="21"/>
      <c r="H15" s="6"/>
      <c r="J15" s="1"/>
      <c r="K15" s="1"/>
      <c r="L15" s="1"/>
      <c r="M15" s="21"/>
      <c r="N15" s="21"/>
      <c r="O15" s="21"/>
      <c r="P15" s="21"/>
      <c r="Q15" s="6"/>
    </row>
    <row r="16" spans="1:17">
      <c r="A16" s="1"/>
      <c r="B16" s="1"/>
      <c r="C16" s="1"/>
      <c r="D16" s="22" t="s">
        <v>10</v>
      </c>
      <c r="E16" s="23"/>
      <c r="F16" s="23"/>
      <c r="G16" s="23"/>
      <c r="H16" s="17">
        <v>45793</v>
      </c>
      <c r="J16" s="1"/>
      <c r="K16" s="1"/>
      <c r="L16" s="1"/>
      <c r="M16" s="22" t="s">
        <v>10</v>
      </c>
      <c r="N16" s="23"/>
      <c r="O16" s="23"/>
      <c r="P16" s="23"/>
      <c r="Q16" s="17">
        <v>45793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24" t="s">
        <v>0</v>
      </c>
      <c r="C19" s="24"/>
      <c r="D19" s="24"/>
      <c r="E19" s="24"/>
      <c r="F19" s="24"/>
      <c r="G19" s="24"/>
      <c r="H19" s="24"/>
      <c r="J19" s="1"/>
      <c r="K19" s="24" t="s">
        <v>0</v>
      </c>
      <c r="L19" s="24"/>
      <c r="M19" s="24"/>
      <c r="N19" s="24"/>
      <c r="O19" s="24"/>
      <c r="P19" s="24"/>
      <c r="Q19" s="24"/>
    </row>
    <row r="20" spans="1:17" ht="20.25" thickBot="1">
      <c r="A20" s="1"/>
      <c r="B20" s="2" t="str">
        <f>B2</f>
        <v>UGB</v>
      </c>
      <c r="C20" s="1"/>
      <c r="D20" s="1"/>
      <c r="E20" s="1"/>
      <c r="F20" s="1"/>
      <c r="G20" s="1"/>
      <c r="H20" s="1"/>
      <c r="J20" s="1"/>
      <c r="K20" s="2" t="str">
        <f>B2</f>
        <v>UGB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25" t="str">
        <f>C3</f>
        <v>Anicet Manga</v>
      </c>
      <c r="D21" s="25"/>
      <c r="E21" s="1"/>
      <c r="F21" s="4"/>
      <c r="G21" s="26"/>
      <c r="H21" s="26"/>
      <c r="J21" s="1"/>
      <c r="K21" s="3" t="s">
        <v>1</v>
      </c>
      <c r="L21" s="25" t="str">
        <f>C3</f>
        <v>Anicet Manga</v>
      </c>
      <c r="M21" s="25"/>
      <c r="N21" s="1"/>
      <c r="O21" s="4"/>
      <c r="P21" s="26"/>
      <c r="Q21" s="26"/>
    </row>
    <row r="22" spans="1:17" ht="15.75" thickBot="1">
      <c r="A22" s="1"/>
      <c r="B22" s="5" t="s">
        <v>2</v>
      </c>
      <c r="C22" s="27">
        <f>C4+7</f>
        <v>45758</v>
      </c>
      <c r="D22" s="27"/>
      <c r="E22" s="1"/>
      <c r="F22" s="1"/>
      <c r="G22" s="1"/>
      <c r="H22" s="1"/>
      <c r="J22" s="1"/>
      <c r="K22" s="5" t="s">
        <v>2</v>
      </c>
      <c r="L22" s="27">
        <f>L4+7</f>
        <v>45772</v>
      </c>
      <c r="M22" s="27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>
        <v>1.5</v>
      </c>
      <c r="G27" s="10" t="s">
        <v>25</v>
      </c>
      <c r="H27" s="9">
        <f>IFERROR(SUM(D27:G27), "")</f>
        <v>1.5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1.5</v>
      </c>
      <c r="G32" s="12">
        <f>IFERROR(SUM(G25:G31), "")</f>
        <v>0</v>
      </c>
      <c r="H32" s="12">
        <f>IFERROR(SUM(H25:H31), "")</f>
        <v>1.5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21"/>
      <c r="E33" s="21"/>
      <c r="F33" s="21"/>
      <c r="G33" s="21"/>
      <c r="H33" s="6"/>
      <c r="J33" s="1"/>
      <c r="K33" s="1"/>
      <c r="L33" s="1"/>
      <c r="M33" s="21"/>
      <c r="N33" s="21"/>
      <c r="O33" s="21"/>
      <c r="P33" s="21"/>
      <c r="Q33" s="6"/>
    </row>
    <row r="34" spans="1:17">
      <c r="A34" s="1"/>
      <c r="B34" s="1"/>
      <c r="C34" s="1"/>
      <c r="D34" s="22" t="s">
        <v>10</v>
      </c>
      <c r="E34" s="23"/>
      <c r="F34" s="23"/>
      <c r="G34" s="23"/>
      <c r="H34" s="17">
        <v>45793</v>
      </c>
      <c r="J34" s="1"/>
      <c r="K34" s="1"/>
      <c r="L34" s="1"/>
      <c r="M34" s="22" t="s">
        <v>10</v>
      </c>
      <c r="N34" s="23"/>
      <c r="O34" s="23"/>
      <c r="P34" s="23"/>
      <c r="Q34" s="17">
        <v>45793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7"/>
  <sheetViews>
    <sheetView tabSelected="1" topLeftCell="B15" workbookViewId="0">
      <selection activeCell="B88" sqref="B88:B94"/>
    </sheetView>
  </sheetViews>
  <sheetFormatPr baseColWidth="10" defaultRowHeight="14.25"/>
  <cols>
    <col min="2" max="8" width="15.75" customWidth="1"/>
    <col min="10" max="11" width="11" customWidth="1"/>
  </cols>
  <sheetData>
    <row r="1" spans="1:8" ht="24" thickBot="1">
      <c r="A1" s="1"/>
      <c r="B1" s="24" t="s">
        <v>0</v>
      </c>
      <c r="C1" s="24"/>
      <c r="D1" s="24"/>
      <c r="E1" s="24"/>
      <c r="F1" s="24"/>
      <c r="G1" s="24"/>
      <c r="H1" s="24"/>
    </row>
    <row r="2" spans="1:8" ht="20.25" thickBot="1">
      <c r="A2" s="14">
        <f>'April 25'!A2+'May 25'!H14</f>
        <v>6</v>
      </c>
      <c r="B2" s="2" t="str">
        <f>' Feb 25'!B2</f>
        <v>UGB</v>
      </c>
      <c r="C2" s="1"/>
      <c r="D2" s="1"/>
      <c r="E2" s="1"/>
      <c r="F2" s="1"/>
      <c r="G2" s="1"/>
      <c r="H2" s="1"/>
    </row>
    <row r="3" spans="1:8" ht="15" thickBot="1">
      <c r="A3" s="1"/>
      <c r="B3" s="3" t="s">
        <v>1</v>
      </c>
      <c r="C3" s="25" t="s">
        <v>14</v>
      </c>
      <c r="D3" s="25"/>
      <c r="E3" s="1"/>
      <c r="F3" s="4"/>
      <c r="G3" s="26"/>
      <c r="H3" s="26"/>
    </row>
    <row r="4" spans="1:8" ht="15.75" thickBot="1">
      <c r="A4" s="1"/>
      <c r="B4" s="5" t="s">
        <v>2</v>
      </c>
      <c r="C4" s="27">
        <v>45779</v>
      </c>
      <c r="D4" s="27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</row>
    <row r="7" spans="1:8" ht="20.100000000000001" customHeight="1">
      <c r="A7" s="1"/>
      <c r="B7" s="1" t="s">
        <v>15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</row>
    <row r="8" spans="1:8" ht="20.100000000000001" customHeight="1">
      <c r="A8" s="1"/>
      <c r="B8" s="1" t="s">
        <v>16</v>
      </c>
      <c r="C8" s="8">
        <f>IFERROR(IF($C$4=0,"",$C$4-5), "")</f>
        <v>45774</v>
      </c>
      <c r="D8" s="9"/>
      <c r="E8" s="9"/>
      <c r="F8" s="9"/>
      <c r="G8" s="10"/>
      <c r="H8" s="9">
        <f>IFERROR(SUM(D8:G8), "")</f>
        <v>0</v>
      </c>
    </row>
    <row r="9" spans="1:8" ht="20.100000000000001" customHeight="1">
      <c r="A9" s="1"/>
      <c r="B9" s="1" t="s">
        <v>17</v>
      </c>
      <c r="C9" s="8">
        <f>IFERROR(IF($C$4=0,"",$C$4-4), "")</f>
        <v>45775</v>
      </c>
      <c r="D9" s="9"/>
      <c r="E9" s="9"/>
      <c r="F9" s="9"/>
      <c r="G9" s="10"/>
      <c r="H9" s="9">
        <f>IFERROR(SUM(D9:G9), "")</f>
        <v>0</v>
      </c>
    </row>
    <row r="10" spans="1:8" ht="20.100000000000001" customHeight="1">
      <c r="A10" s="1"/>
      <c r="B10" s="1" t="s">
        <v>18</v>
      </c>
      <c r="C10" s="8">
        <f>IFERROR(IF($C$4=0,"",$C$4-3), "")</f>
        <v>45776</v>
      </c>
      <c r="D10" s="9"/>
      <c r="E10" s="9"/>
      <c r="F10" s="9"/>
      <c r="G10" s="10"/>
      <c r="H10" s="9">
        <f>IFERROR(SUM(D10:G10), "")</f>
        <v>0</v>
      </c>
    </row>
    <row r="11" spans="1:8" ht="17.25" customHeight="1">
      <c r="A11" s="1"/>
      <c r="B11" s="1" t="s">
        <v>19</v>
      </c>
      <c r="C11" s="8">
        <f>IFERROR(IF($C$4=0,"",$C$4-2), "")</f>
        <v>45777</v>
      </c>
      <c r="D11" s="9"/>
      <c r="E11" s="9"/>
      <c r="F11" s="9"/>
      <c r="G11" s="10"/>
      <c r="H11" s="9">
        <f>IFERROR(SUM(D11:G11), "")</f>
        <v>0</v>
      </c>
    </row>
    <row r="12" spans="1:8" ht="20.100000000000001" customHeight="1">
      <c r="A12" s="1"/>
      <c r="B12" s="1" t="s">
        <v>20</v>
      </c>
      <c r="C12" s="8">
        <f>IFERROR(IF($C$4=0,"",$C$4-1), "")</f>
        <v>45778</v>
      </c>
      <c r="D12" s="9"/>
      <c r="E12" s="9"/>
      <c r="F12" s="9"/>
      <c r="G12" s="10"/>
      <c r="H12" s="9">
        <f t="shared" ref="H12:H13" si="0">IFERROR(SUM(D12:G12), "")</f>
        <v>0</v>
      </c>
    </row>
    <row r="13" spans="1:8" ht="20.100000000000001" customHeight="1">
      <c r="A13" s="1"/>
      <c r="B13" s="1" t="s">
        <v>21</v>
      </c>
      <c r="C13" s="8">
        <f>IFERROR(IF($C$4=0,"",$C$4), "")</f>
        <v>45779</v>
      </c>
      <c r="D13" s="9"/>
      <c r="E13" s="9"/>
      <c r="F13" s="9"/>
      <c r="G13" s="10"/>
      <c r="H13" s="9">
        <f t="shared" si="0"/>
        <v>0</v>
      </c>
    </row>
    <row r="14" spans="1:8" ht="17.25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</row>
    <row r="15" spans="1:8" ht="15" thickTop="1">
      <c r="A15" s="1"/>
      <c r="B15" s="1"/>
      <c r="C15" s="1"/>
      <c r="D15" s="21"/>
      <c r="E15" s="21"/>
      <c r="F15" s="21"/>
      <c r="G15" s="21"/>
      <c r="H15" s="6"/>
    </row>
    <row r="16" spans="1:8">
      <c r="A16" s="1"/>
      <c r="B16" s="1"/>
      <c r="C16" s="1"/>
      <c r="D16" s="22" t="s">
        <v>10</v>
      </c>
      <c r="E16" s="23"/>
      <c r="F16" s="23"/>
      <c r="G16" s="23"/>
      <c r="H16" s="13" t="s">
        <v>4</v>
      </c>
    </row>
    <row r="17" spans="1:8">
      <c r="A17" s="1"/>
      <c r="B17" s="1"/>
      <c r="C17" s="1"/>
      <c r="D17" s="1"/>
      <c r="E17" s="1"/>
      <c r="F17" s="1"/>
      <c r="G17" s="1"/>
      <c r="H17" s="1"/>
    </row>
    <row r="19" spans="1:8" ht="23.25">
      <c r="B19" s="24" t="s">
        <v>0</v>
      </c>
      <c r="C19" s="24"/>
      <c r="D19" s="24"/>
      <c r="E19" s="24"/>
      <c r="F19" s="24"/>
      <c r="G19" s="24"/>
      <c r="H19" s="24"/>
    </row>
    <row r="20" spans="1:8" ht="20.25" thickBot="1">
      <c r="B20" s="2" t="str">
        <f>B2</f>
        <v>UGB</v>
      </c>
      <c r="C20" s="1"/>
      <c r="D20" s="1"/>
      <c r="E20" s="1"/>
      <c r="F20" s="1"/>
      <c r="G20" s="1"/>
      <c r="H20" s="1"/>
    </row>
    <row r="21" spans="1:8" ht="15.75" thickTop="1" thickBot="1">
      <c r="B21" s="3" t="s">
        <v>1</v>
      </c>
      <c r="C21" s="28" t="str">
        <f>C3</f>
        <v>Anicet Manga</v>
      </c>
      <c r="D21" s="29"/>
      <c r="E21" s="1"/>
      <c r="F21" s="4"/>
      <c r="G21" s="26"/>
      <c r="H21" s="26"/>
    </row>
    <row r="22" spans="1:8" ht="15.75" thickBot="1">
      <c r="B22" s="5" t="s">
        <v>2</v>
      </c>
      <c r="C22" s="30">
        <f>C4+7</f>
        <v>45786</v>
      </c>
      <c r="D22" s="30"/>
      <c r="E22" s="1"/>
      <c r="F22" s="1"/>
      <c r="G22" s="1"/>
      <c r="H22" s="1"/>
    </row>
    <row r="23" spans="1:8">
      <c r="B23" s="1"/>
      <c r="C23" s="1"/>
      <c r="D23" s="1"/>
      <c r="E23" s="1"/>
      <c r="F23" s="1"/>
      <c r="G23" s="1"/>
      <c r="H23" s="1"/>
    </row>
    <row r="24" spans="1:8" ht="28.5"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</row>
    <row r="25" spans="1:8">
      <c r="B25" s="1" t="s">
        <v>15</v>
      </c>
      <c r="C25" s="8">
        <f t="shared" ref="C25:C30" si="1">C26-1</f>
        <v>45780</v>
      </c>
      <c r="D25" s="9"/>
      <c r="E25" s="9"/>
      <c r="F25" s="9"/>
      <c r="G25" s="10"/>
      <c r="H25" s="9">
        <f t="shared" ref="H25:H31" si="2">IFERROR(SUM(D25:G25), "")</f>
        <v>0</v>
      </c>
    </row>
    <row r="26" spans="1:8">
      <c r="B26" s="1" t="s">
        <v>16</v>
      </c>
      <c r="C26" s="8">
        <f t="shared" si="1"/>
        <v>45781</v>
      </c>
      <c r="D26" s="9"/>
      <c r="E26" s="9"/>
      <c r="F26" s="9"/>
      <c r="G26" s="10"/>
      <c r="H26" s="9">
        <f t="shared" si="2"/>
        <v>0</v>
      </c>
    </row>
    <row r="27" spans="1:8">
      <c r="B27" s="1" t="s">
        <v>17</v>
      </c>
      <c r="C27" s="8">
        <f t="shared" si="1"/>
        <v>45782</v>
      </c>
      <c r="D27" s="9"/>
      <c r="E27" s="9"/>
      <c r="F27" s="9"/>
      <c r="G27" s="10"/>
      <c r="H27" s="9">
        <f t="shared" si="2"/>
        <v>0</v>
      </c>
    </row>
    <row r="28" spans="1:8">
      <c r="B28" s="1" t="s">
        <v>18</v>
      </c>
      <c r="C28" s="8">
        <f t="shared" si="1"/>
        <v>45783</v>
      </c>
      <c r="D28" s="9"/>
      <c r="E28" s="9"/>
      <c r="F28" s="9"/>
      <c r="G28" s="10"/>
      <c r="H28" s="9">
        <f t="shared" si="2"/>
        <v>0</v>
      </c>
    </row>
    <row r="29" spans="1:8">
      <c r="B29" s="1" t="s">
        <v>19</v>
      </c>
      <c r="C29" s="8">
        <f t="shared" si="1"/>
        <v>45784</v>
      </c>
      <c r="D29" s="9"/>
      <c r="E29" s="9"/>
      <c r="F29" s="9"/>
      <c r="G29" s="10"/>
      <c r="H29" s="9">
        <f t="shared" si="2"/>
        <v>0</v>
      </c>
    </row>
    <row r="30" spans="1:8">
      <c r="B30" s="1" t="s">
        <v>20</v>
      </c>
      <c r="C30" s="8">
        <f t="shared" si="1"/>
        <v>45785</v>
      </c>
      <c r="D30" s="9"/>
      <c r="E30" s="9"/>
      <c r="F30" s="9"/>
      <c r="G30" s="10"/>
      <c r="H30" s="9">
        <f t="shared" si="2"/>
        <v>0</v>
      </c>
    </row>
    <row r="31" spans="1:8">
      <c r="B31" s="1" t="s">
        <v>21</v>
      </c>
      <c r="C31" s="8">
        <f>C22</f>
        <v>45786</v>
      </c>
      <c r="D31" s="9"/>
      <c r="E31" s="9"/>
      <c r="F31" s="9"/>
      <c r="G31" s="10"/>
      <c r="H31" s="9">
        <f t="shared" si="2"/>
        <v>0</v>
      </c>
    </row>
    <row r="32" spans="1:8" ht="17.25" thickBot="1"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</row>
    <row r="33" spans="2:8" ht="15" thickTop="1">
      <c r="B33" s="1"/>
      <c r="C33" s="1"/>
      <c r="D33" s="31"/>
      <c r="E33" s="32"/>
      <c r="F33" s="32"/>
      <c r="G33" s="33"/>
      <c r="H33" s="16"/>
    </row>
    <row r="34" spans="2:8">
      <c r="B34" s="1"/>
      <c r="C34" s="1"/>
      <c r="D34" s="34" t="s">
        <v>10</v>
      </c>
      <c r="E34" s="34"/>
      <c r="F34" s="34"/>
      <c r="G34" s="34"/>
      <c r="H34" s="15" t="s">
        <v>4</v>
      </c>
    </row>
    <row r="35" spans="2:8">
      <c r="B35" s="1"/>
      <c r="C35" s="1"/>
      <c r="D35" s="1"/>
      <c r="E35" s="1"/>
      <c r="F35" s="1"/>
      <c r="G35" s="1"/>
      <c r="H35" s="1"/>
    </row>
    <row r="40" spans="2:8" ht="23.25">
      <c r="B40" s="24" t="s">
        <v>0</v>
      </c>
      <c r="C40" s="24"/>
      <c r="D40" s="24"/>
      <c r="E40" s="24"/>
      <c r="F40" s="24"/>
      <c r="G40" s="24"/>
      <c r="H40" s="24"/>
    </row>
    <row r="41" spans="2:8" ht="20.25" thickBot="1">
      <c r="B41" s="2">
        <f>B23</f>
        <v>0</v>
      </c>
      <c r="C41" s="1"/>
      <c r="D41" s="1"/>
      <c r="E41" s="1"/>
      <c r="F41" s="1"/>
      <c r="G41" s="1"/>
      <c r="H41" s="1"/>
    </row>
    <row r="42" spans="2:8" ht="15.75" thickTop="1" thickBot="1">
      <c r="B42" s="3" t="s">
        <v>1</v>
      </c>
      <c r="C42" s="28" t="str">
        <f>C24</f>
        <v>Date</v>
      </c>
      <c r="D42" s="29"/>
      <c r="E42" s="1"/>
      <c r="F42" s="4"/>
      <c r="G42" s="26"/>
      <c r="H42" s="26"/>
    </row>
    <row r="43" spans="2:8" ht="15.75" thickBot="1">
      <c r="B43" s="5" t="s">
        <v>2</v>
      </c>
      <c r="C43" s="30">
        <f>C31+7</f>
        <v>45793</v>
      </c>
      <c r="D43" s="30"/>
      <c r="E43" s="1"/>
      <c r="F43" s="1"/>
      <c r="G43" s="1"/>
      <c r="H43" s="1"/>
    </row>
    <row r="44" spans="2:8">
      <c r="B44" s="1"/>
      <c r="C44" s="1"/>
      <c r="D44" s="1"/>
      <c r="E44" s="1"/>
      <c r="F44" s="1"/>
      <c r="G44" s="1"/>
      <c r="H44" s="1"/>
    </row>
    <row r="45" spans="2:8" ht="28.5">
      <c r="B45" s="7" t="s">
        <v>3</v>
      </c>
      <c r="C45" s="7" t="s">
        <v>4</v>
      </c>
      <c r="D45" s="1" t="s">
        <v>12</v>
      </c>
      <c r="E45" s="1" t="s">
        <v>5</v>
      </c>
      <c r="F45" s="1" t="s">
        <v>6</v>
      </c>
      <c r="G45" s="1" t="s">
        <v>7</v>
      </c>
      <c r="H45" s="1" t="s">
        <v>8</v>
      </c>
    </row>
    <row r="46" spans="2:8">
      <c r="B46" s="1" t="s">
        <v>15</v>
      </c>
      <c r="C46" s="8">
        <f>C31-1</f>
        <v>45785</v>
      </c>
      <c r="D46" s="9"/>
      <c r="E46" s="9"/>
      <c r="F46" s="9"/>
      <c r="G46" s="10"/>
      <c r="H46" s="9">
        <f>IFERROR(SUM(D46:G46), "")</f>
        <v>0</v>
      </c>
    </row>
    <row r="47" spans="2:8">
      <c r="B47" s="1" t="s">
        <v>16</v>
      </c>
      <c r="C47" s="8">
        <f>C48-1</f>
        <v>45788</v>
      </c>
      <c r="D47" s="9"/>
      <c r="E47" s="9"/>
      <c r="F47" s="9"/>
      <c r="G47" s="10"/>
      <c r="H47" s="9">
        <f>IFERROR(SUM(D47:G47), "")</f>
        <v>0</v>
      </c>
    </row>
    <row r="48" spans="2:8">
      <c r="B48" s="1" t="s">
        <v>17</v>
      </c>
      <c r="C48" s="8">
        <f t="shared" ref="C48:C51" si="3">C49-1</f>
        <v>45789</v>
      </c>
      <c r="D48" s="9"/>
      <c r="E48" s="9"/>
      <c r="F48" s="9"/>
      <c r="G48" s="10"/>
      <c r="H48" s="9">
        <f>IFERROR(SUM(D48:G48), "")</f>
        <v>0</v>
      </c>
    </row>
    <row r="49" spans="2:8">
      <c r="B49" s="1" t="s">
        <v>18</v>
      </c>
      <c r="C49" s="8">
        <f t="shared" si="3"/>
        <v>45790</v>
      </c>
      <c r="D49" s="9"/>
      <c r="E49" s="9"/>
      <c r="F49" s="9"/>
      <c r="G49" s="10"/>
      <c r="H49" s="9">
        <f>IFERROR(SUM(D49:G49), "")</f>
        <v>0</v>
      </c>
    </row>
    <row r="50" spans="2:8">
      <c r="B50" s="1" t="s">
        <v>19</v>
      </c>
      <c r="C50" s="8">
        <f t="shared" si="3"/>
        <v>45791</v>
      </c>
      <c r="D50" s="9"/>
      <c r="E50" s="9"/>
      <c r="F50" s="9"/>
      <c r="G50" s="10"/>
      <c r="H50" s="9">
        <f>IFERROR(SUM(D50:G50), "")</f>
        <v>0</v>
      </c>
    </row>
    <row r="51" spans="2:8">
      <c r="B51" s="1" t="s">
        <v>20</v>
      </c>
      <c r="C51" s="8">
        <f t="shared" si="3"/>
        <v>45792</v>
      </c>
      <c r="D51" s="9"/>
      <c r="E51" s="9"/>
      <c r="F51" s="9"/>
      <c r="G51" s="10"/>
      <c r="H51" s="9">
        <f t="shared" ref="H51:H52" si="4">IFERROR(SUM(D51:G51), "")</f>
        <v>0</v>
      </c>
    </row>
    <row r="52" spans="2:8">
      <c r="B52" s="1" t="s">
        <v>21</v>
      </c>
      <c r="C52" s="8">
        <f>C43</f>
        <v>45793</v>
      </c>
      <c r="D52" s="9"/>
      <c r="E52" s="9">
        <v>2</v>
      </c>
      <c r="F52" s="9"/>
      <c r="G52" s="10" t="s">
        <v>22</v>
      </c>
      <c r="H52" s="9">
        <f t="shared" si="4"/>
        <v>2</v>
      </c>
    </row>
    <row r="53" spans="2:8" ht="17.25" thickBot="1">
      <c r="B53" s="1"/>
      <c r="C53" s="11" t="s">
        <v>9</v>
      </c>
      <c r="D53" s="12">
        <f>IFERROR(SUM(D46:D52), "")</f>
        <v>0</v>
      </c>
      <c r="E53" s="12">
        <f>IFERROR(SUM(E46:E52), "")</f>
        <v>2</v>
      </c>
      <c r="F53" s="12">
        <f>IFERROR(SUM(F46:F52), "")</f>
        <v>0</v>
      </c>
      <c r="G53" s="12">
        <f>IFERROR(SUM(G46:G52), "")</f>
        <v>0</v>
      </c>
      <c r="H53" s="12">
        <f>IFERROR(SUM(H46:H52), "")</f>
        <v>2</v>
      </c>
    </row>
    <row r="54" spans="2:8" ht="15" thickTop="1">
      <c r="B54" s="1"/>
      <c r="C54" s="1"/>
      <c r="D54" s="31"/>
      <c r="E54" s="32"/>
      <c r="F54" s="32"/>
      <c r="G54" s="33"/>
      <c r="H54" s="16"/>
    </row>
    <row r="55" spans="2:8">
      <c r="B55" s="1"/>
      <c r="C55" s="1"/>
      <c r="D55" s="34" t="s">
        <v>10</v>
      </c>
      <c r="E55" s="34"/>
      <c r="F55" s="34"/>
      <c r="G55" s="34"/>
      <c r="H55" s="17">
        <v>45793</v>
      </c>
    </row>
    <row r="56" spans="2:8">
      <c r="B56" s="1"/>
      <c r="C56" s="1"/>
      <c r="D56" s="1"/>
      <c r="E56" s="1"/>
      <c r="F56" s="1"/>
      <c r="G56" s="1"/>
      <c r="H56" s="1"/>
    </row>
    <row r="61" spans="2:8" ht="23.25">
      <c r="B61" s="24" t="s">
        <v>0</v>
      </c>
      <c r="C61" s="24"/>
      <c r="D61" s="24"/>
      <c r="E61" s="24"/>
      <c r="F61" s="24"/>
      <c r="G61" s="24"/>
      <c r="H61" s="24"/>
    </row>
    <row r="62" spans="2:8" ht="20.25" thickBot="1">
      <c r="B62" s="2">
        <f>B44</f>
        <v>0</v>
      </c>
      <c r="C62" s="1"/>
      <c r="D62" s="1"/>
      <c r="E62" s="1"/>
      <c r="F62" s="1"/>
      <c r="G62" s="1"/>
      <c r="H62" s="1"/>
    </row>
    <row r="63" spans="2:8" ht="15.75" thickTop="1" thickBot="1">
      <c r="B63" s="3" t="s">
        <v>1</v>
      </c>
      <c r="C63" s="28" t="str">
        <f>C45</f>
        <v>Date</v>
      </c>
      <c r="D63" s="29"/>
      <c r="E63" s="1"/>
      <c r="F63" s="4"/>
      <c r="G63" s="26"/>
      <c r="H63" s="26"/>
    </row>
    <row r="64" spans="2:8" ht="15.75" thickBot="1">
      <c r="B64" s="5" t="s">
        <v>2</v>
      </c>
      <c r="C64" s="30">
        <f>C52+7</f>
        <v>45800</v>
      </c>
      <c r="D64" s="30"/>
      <c r="E64" s="1"/>
      <c r="F64" s="1"/>
      <c r="G64" s="1"/>
      <c r="H64" s="1"/>
    </row>
    <row r="65" spans="2:8">
      <c r="B65" s="1"/>
      <c r="C65" s="1"/>
      <c r="D65" s="1"/>
      <c r="E65" s="1"/>
      <c r="F65" s="1"/>
      <c r="G65" s="1"/>
      <c r="H65" s="1"/>
    </row>
    <row r="66" spans="2:8" ht="28.5">
      <c r="B66" s="7" t="s">
        <v>3</v>
      </c>
      <c r="C66" s="7" t="s">
        <v>4</v>
      </c>
      <c r="D66" s="1" t="s">
        <v>12</v>
      </c>
      <c r="E66" s="1" t="s">
        <v>5</v>
      </c>
      <c r="F66" s="1" t="s">
        <v>6</v>
      </c>
      <c r="G66" s="1" t="s">
        <v>7</v>
      </c>
      <c r="H66" s="1" t="s">
        <v>8</v>
      </c>
    </row>
    <row r="67" spans="2:8">
      <c r="B67" s="1" t="s">
        <v>15</v>
      </c>
      <c r="C67" s="8">
        <f t="shared" ref="C67:C72" si="5">C68-1</f>
        <v>45794</v>
      </c>
      <c r="D67" s="9"/>
      <c r="E67" s="9"/>
      <c r="F67" s="9"/>
      <c r="G67" s="10"/>
      <c r="H67" s="9">
        <f>IFERROR(SUM(D67:G67), "")</f>
        <v>0</v>
      </c>
    </row>
    <row r="68" spans="2:8">
      <c r="B68" s="1" t="s">
        <v>16</v>
      </c>
      <c r="C68" s="8">
        <f t="shared" si="5"/>
        <v>45795</v>
      </c>
      <c r="D68" s="9"/>
      <c r="E68" s="9"/>
      <c r="F68" s="9"/>
      <c r="G68" s="10"/>
      <c r="H68" s="9">
        <f>IFERROR(SUM(D68:G68), "")</f>
        <v>0</v>
      </c>
    </row>
    <row r="69" spans="2:8">
      <c r="B69" s="1" t="s">
        <v>17</v>
      </c>
      <c r="C69" s="8">
        <f t="shared" si="5"/>
        <v>45796</v>
      </c>
      <c r="D69" s="9"/>
      <c r="E69" s="9"/>
      <c r="F69" s="9"/>
      <c r="G69" s="10"/>
      <c r="H69" s="9">
        <f>IFERROR(SUM(D69:G69), "")</f>
        <v>0</v>
      </c>
    </row>
    <row r="70" spans="2:8">
      <c r="B70" s="1" t="s">
        <v>18</v>
      </c>
      <c r="C70" s="8">
        <f t="shared" si="5"/>
        <v>45797</v>
      </c>
      <c r="D70" s="9"/>
      <c r="E70" s="9"/>
      <c r="F70" s="9"/>
      <c r="G70" s="10"/>
      <c r="H70" s="9">
        <f>IFERROR(SUM(D70:G70), "")</f>
        <v>0</v>
      </c>
    </row>
    <row r="71" spans="2:8">
      <c r="B71" s="1" t="s">
        <v>19</v>
      </c>
      <c r="C71" s="8">
        <f t="shared" si="5"/>
        <v>45798</v>
      </c>
      <c r="D71" s="9"/>
      <c r="E71" s="9"/>
      <c r="F71" s="9">
        <v>2</v>
      </c>
      <c r="G71" s="10" t="s">
        <v>26</v>
      </c>
      <c r="H71" s="9">
        <f>IFERROR(SUM(D71:G71), "")</f>
        <v>2</v>
      </c>
    </row>
    <row r="72" spans="2:8">
      <c r="B72" s="1" t="s">
        <v>20</v>
      </c>
      <c r="C72" s="8">
        <f t="shared" si="5"/>
        <v>45799</v>
      </c>
      <c r="D72" s="9"/>
      <c r="E72" s="9"/>
      <c r="F72" s="9"/>
      <c r="G72" s="10"/>
      <c r="H72" s="9">
        <f t="shared" ref="H72:H73" si="6">IFERROR(SUM(D72:G72), "")</f>
        <v>0</v>
      </c>
    </row>
    <row r="73" spans="2:8">
      <c r="B73" s="1" t="s">
        <v>21</v>
      </c>
      <c r="C73" s="8">
        <f>C64</f>
        <v>45800</v>
      </c>
      <c r="D73" s="9"/>
      <c r="E73" s="9"/>
      <c r="F73" s="9"/>
      <c r="G73" s="10"/>
      <c r="H73" s="9">
        <f t="shared" si="6"/>
        <v>0</v>
      </c>
    </row>
    <row r="74" spans="2:8" ht="17.25" thickBot="1">
      <c r="B74" s="1"/>
      <c r="C74" s="11" t="s">
        <v>9</v>
      </c>
      <c r="D74" s="12">
        <f>IFERROR(SUM(D67:D73), "")</f>
        <v>0</v>
      </c>
      <c r="E74" s="12">
        <f>IFERROR(SUM(E67:E73), "")</f>
        <v>0</v>
      </c>
      <c r="F74" s="12">
        <f>IFERROR(SUM(F67:F73), "")</f>
        <v>2</v>
      </c>
      <c r="G74" s="12">
        <f>IFERROR(SUM(G67:G73), "")</f>
        <v>0</v>
      </c>
      <c r="H74" s="12">
        <f>IFERROR(SUM(H67:H73), "")</f>
        <v>2</v>
      </c>
    </row>
    <row r="75" spans="2:8" ht="15" thickTop="1">
      <c r="B75" s="1"/>
      <c r="C75" s="1"/>
      <c r="D75" s="31"/>
      <c r="E75" s="32"/>
      <c r="F75" s="32"/>
      <c r="G75" s="33"/>
      <c r="H75" s="16"/>
    </row>
    <row r="76" spans="2:8">
      <c r="B76" s="1"/>
      <c r="C76" s="1"/>
      <c r="D76" s="34" t="s">
        <v>10</v>
      </c>
      <c r="E76" s="34"/>
      <c r="F76" s="34"/>
      <c r="G76" s="34"/>
      <c r="H76" s="17">
        <v>45804</v>
      </c>
    </row>
    <row r="82" spans="2:8" ht="23.25">
      <c r="B82" s="24" t="s">
        <v>0</v>
      </c>
      <c r="C82" s="24"/>
      <c r="D82" s="24"/>
      <c r="E82" s="24"/>
      <c r="F82" s="24"/>
      <c r="G82" s="24"/>
      <c r="H82" s="24"/>
    </row>
    <row r="83" spans="2:8" ht="20.25" thickBot="1">
      <c r="B83" s="2">
        <f>B65</f>
        <v>0</v>
      </c>
      <c r="C83" s="1"/>
      <c r="D83" s="1"/>
      <c r="E83" s="1"/>
      <c r="F83" s="1"/>
      <c r="G83" s="1"/>
      <c r="H83" s="1"/>
    </row>
    <row r="84" spans="2:8" ht="15.75" thickTop="1" thickBot="1">
      <c r="B84" s="3" t="s">
        <v>1</v>
      </c>
      <c r="C84" s="28" t="str">
        <f>C66</f>
        <v>Date</v>
      </c>
      <c r="D84" s="29"/>
      <c r="E84" s="1"/>
      <c r="F84" s="4"/>
      <c r="G84" s="26"/>
      <c r="H84" s="26"/>
    </row>
    <row r="85" spans="2:8" ht="15.75" thickBot="1">
      <c r="B85" s="5" t="s">
        <v>2</v>
      </c>
      <c r="C85" s="30">
        <f>C73+7</f>
        <v>45807</v>
      </c>
      <c r="D85" s="30"/>
      <c r="E85" s="1"/>
      <c r="F85" s="1"/>
      <c r="G85" s="1"/>
      <c r="H85" s="1"/>
    </row>
    <row r="86" spans="2:8">
      <c r="B86" s="1"/>
      <c r="C86" s="1"/>
      <c r="D86" s="1"/>
      <c r="E86" s="1"/>
      <c r="F86" s="1"/>
      <c r="G86" s="1"/>
      <c r="H86" s="1"/>
    </row>
    <row r="87" spans="2:8" ht="28.5">
      <c r="B87" s="7" t="s">
        <v>3</v>
      </c>
      <c r="C87" s="7" t="s">
        <v>4</v>
      </c>
      <c r="D87" s="1" t="s">
        <v>12</v>
      </c>
      <c r="E87" s="1" t="s">
        <v>5</v>
      </c>
      <c r="F87" s="1" t="s">
        <v>6</v>
      </c>
      <c r="G87" s="1" t="s">
        <v>7</v>
      </c>
      <c r="H87" s="1" t="s">
        <v>8</v>
      </c>
    </row>
    <row r="88" spans="2:8">
      <c r="B88" s="1" t="s">
        <v>15</v>
      </c>
      <c r="C88" s="8">
        <f t="shared" ref="C88:C93" si="7">C89-1</f>
        <v>45801</v>
      </c>
      <c r="D88" s="9"/>
      <c r="E88" s="9"/>
      <c r="F88" s="9"/>
      <c r="G88" s="10"/>
      <c r="H88" s="9">
        <f>IFERROR(SUM(D88:G88), "")</f>
        <v>0</v>
      </c>
    </row>
    <row r="89" spans="2:8">
      <c r="B89" s="1" t="s">
        <v>16</v>
      </c>
      <c r="C89" s="8">
        <f t="shared" si="7"/>
        <v>45802</v>
      </c>
      <c r="D89" s="9"/>
      <c r="E89" s="9"/>
      <c r="F89" s="9"/>
      <c r="G89" s="10"/>
      <c r="H89" s="9">
        <f>IFERROR(SUM(D89:G89), "")</f>
        <v>0</v>
      </c>
    </row>
    <row r="90" spans="2:8">
      <c r="B90" s="1" t="s">
        <v>17</v>
      </c>
      <c r="C90" s="8">
        <f t="shared" si="7"/>
        <v>45803</v>
      </c>
      <c r="D90" s="9"/>
      <c r="E90" s="9"/>
      <c r="F90" s="9">
        <v>2</v>
      </c>
      <c r="G90" s="10" t="s">
        <v>22</v>
      </c>
      <c r="H90" s="9">
        <f>IFERROR(SUM(D90:G90), "")</f>
        <v>2</v>
      </c>
    </row>
    <row r="91" spans="2:8">
      <c r="B91" s="1" t="s">
        <v>18</v>
      </c>
      <c r="C91" s="8">
        <f t="shared" si="7"/>
        <v>45804</v>
      </c>
      <c r="D91" s="9"/>
      <c r="E91" s="9"/>
      <c r="F91" s="9"/>
      <c r="G91" s="10"/>
      <c r="H91" s="9">
        <f>IFERROR(SUM(D91:G91), "")</f>
        <v>0</v>
      </c>
    </row>
    <row r="92" spans="2:8">
      <c r="B92" s="1" t="s">
        <v>19</v>
      </c>
      <c r="C92" s="8">
        <f t="shared" si="7"/>
        <v>45805</v>
      </c>
      <c r="D92" s="9"/>
      <c r="E92" s="9"/>
      <c r="F92" s="9">
        <v>2</v>
      </c>
      <c r="G92" s="10" t="s">
        <v>22</v>
      </c>
      <c r="H92" s="9">
        <f>IFERROR(SUM(D92:G92), "")</f>
        <v>2</v>
      </c>
    </row>
    <row r="93" spans="2:8">
      <c r="B93" s="1" t="s">
        <v>20</v>
      </c>
      <c r="C93" s="8">
        <f t="shared" si="7"/>
        <v>45806</v>
      </c>
      <c r="D93" s="9"/>
      <c r="E93" s="9"/>
      <c r="F93" s="9"/>
      <c r="G93" s="10"/>
      <c r="H93" s="9">
        <f t="shared" ref="H93:H94" si="8">IFERROR(SUM(D93:G93), "")</f>
        <v>0</v>
      </c>
    </row>
    <row r="94" spans="2:8">
      <c r="B94" s="1" t="s">
        <v>21</v>
      </c>
      <c r="C94" s="8">
        <f>C85</f>
        <v>45807</v>
      </c>
      <c r="D94" s="9"/>
      <c r="E94" s="9"/>
      <c r="F94" s="9"/>
      <c r="G94" s="10"/>
      <c r="H94" s="9">
        <f t="shared" si="8"/>
        <v>0</v>
      </c>
    </row>
    <row r="95" spans="2:8" ht="17.25" thickBot="1">
      <c r="B95" s="1"/>
      <c r="C95" s="11" t="s">
        <v>9</v>
      </c>
      <c r="D95" s="12">
        <f>IFERROR(SUM(D88:D94), "")</f>
        <v>0</v>
      </c>
      <c r="E95" s="12">
        <f>IFERROR(SUM(E88:E94), "")</f>
        <v>0</v>
      </c>
      <c r="F95" s="12">
        <f>IFERROR(SUM(F88:F94), "")</f>
        <v>4</v>
      </c>
      <c r="G95" s="12">
        <f>IFERROR(SUM(G88:G94), "")</f>
        <v>0</v>
      </c>
      <c r="H95" s="12">
        <f>IFERROR(SUM(H88:H94), "")</f>
        <v>4</v>
      </c>
    </row>
    <row r="96" spans="2:8" ht="15" thickTop="1">
      <c r="B96" s="1"/>
      <c r="C96" s="1"/>
      <c r="D96" s="31"/>
      <c r="E96" s="32"/>
      <c r="F96" s="32"/>
      <c r="G96" s="33"/>
      <c r="H96" s="18"/>
    </row>
    <row r="97" spans="2:8">
      <c r="B97" s="1"/>
      <c r="C97" s="1"/>
      <c r="D97" s="34" t="s">
        <v>10</v>
      </c>
      <c r="E97" s="34"/>
      <c r="F97" s="34"/>
      <c r="G97" s="34"/>
      <c r="H97" s="17">
        <v>45807</v>
      </c>
    </row>
  </sheetData>
  <mergeCells count="30">
    <mergeCell ref="D76:G76"/>
    <mergeCell ref="D75:G75"/>
    <mergeCell ref="B61:H61"/>
    <mergeCell ref="G63:H63"/>
    <mergeCell ref="C64:D64"/>
    <mergeCell ref="D55:G55"/>
    <mergeCell ref="C63:D63"/>
    <mergeCell ref="D54:G54"/>
    <mergeCell ref="B40:H40"/>
    <mergeCell ref="G42:H42"/>
    <mergeCell ref="C43:D43"/>
    <mergeCell ref="C42:D42"/>
    <mergeCell ref="D34:G34"/>
    <mergeCell ref="B19:H19"/>
    <mergeCell ref="C21:D21"/>
    <mergeCell ref="G21:H21"/>
    <mergeCell ref="C22:D22"/>
    <mergeCell ref="D33:G33"/>
    <mergeCell ref="D16:G16"/>
    <mergeCell ref="B1:H1"/>
    <mergeCell ref="C3:D3"/>
    <mergeCell ref="G3:H3"/>
    <mergeCell ref="C4:D4"/>
    <mergeCell ref="D15:G15"/>
    <mergeCell ref="D97:G97"/>
    <mergeCell ref="B82:H82"/>
    <mergeCell ref="C84:D84"/>
    <mergeCell ref="G84:H84"/>
    <mergeCell ref="C85:D85"/>
    <mergeCell ref="D96:G96"/>
  </mergeCells>
  <dataValidations count="19">
    <dataValidation allowBlank="1" showInputMessage="1" showErrorMessage="1" prompt="Create a Weekly Time Sheet in this worksheet. Total Hours and Total Pay are automatically calculated at end of TimeSheet table" sqref="A1"/>
    <dataValidation allowBlank="1" showInputMessage="1" showErrorMessage="1" prompt="Title of this worksheet is in this cell" sqref="B1:H1 B19:H19 B40:H40 B61:H61 B82:H82"/>
    <dataValidation allowBlank="1" showInputMessage="1" showErrorMessage="1" prompt="Enter Company Name in this cell. Enter employee details in cells below and Week ending date in cell C5" sqref="B2 B20 B41 B62 B83"/>
    <dataValidation allowBlank="1" showInputMessage="1" showErrorMessage="1" prompt="Enter Employee name in cell at right" sqref="B3 B21 B42 B63 B84"/>
    <dataValidation allowBlank="1" showInputMessage="1" showErrorMessage="1" prompt="Enter Employee name in this cell" sqref="C3:D3 C21:D21 C42:D42 C63:D63 C84:D84"/>
    <dataValidation allowBlank="1" showInputMessage="1" showErrorMessage="1" prompt="Enter Employee phone number in cell at right" sqref="F3 F21 F42 F63 F84"/>
    <dataValidation allowBlank="1" showInputMessage="1" showErrorMessage="1" prompt="Enter Employee phone number in this cell" sqref="G3:H3 G21:H21 G42:H42 G63:H63 G84:H84"/>
    <dataValidation allowBlank="1" showInputMessage="1" showErrorMessage="1" prompt="Enter Regular Hours in this column under this heading" sqref="D6 D24 D45 D66 D87"/>
    <dataValidation allowBlank="1" showInputMessage="1" showErrorMessage="1" prompt="Date is automatically updated in this column under this heading based on Week ending date in cell C5" sqref="C6 C24 C45 C66 C87"/>
    <dataValidation allowBlank="1" showInputMessage="1" showErrorMessage="1" prompt="Enter Overtime Hours in this column under this heading" sqref="E6 E24 E45 E66 E87"/>
    <dataValidation allowBlank="1" showInputMessage="1" showErrorMessage="1" prompt="Enter Sick hours in this column under this heading" sqref="F6 F24 F45 F66 F87"/>
    <dataValidation allowBlank="1" showInputMessage="1" showErrorMessage="1" prompt="Enter Vacation hours in this column under this heading" sqref="G6 G24 G45 G66 G87"/>
    <dataValidation allowBlank="1" showInputMessage="1" showErrorMessage="1" prompt="Total Hours for each weekday are automatically calculated in this column under this heading" sqref="H6 H24 H45 H66 H87"/>
    <dataValidation allowBlank="1" showInputMessage="1" showErrorMessage="1" prompt="Total hours for the entire period are automatically calculated in cells at right" sqref="C14 C32 C53 C74 C95"/>
    <dataValidation allowBlank="1" showInputMessage="1" showErrorMessage="1" prompt="Enter Employee signature in this cell" sqref="D15:G15 D33:G33 D54:G54 D75:G75 D96:G96"/>
    <dataValidation allowBlank="1" showInputMessage="1" showErrorMessage="1" prompt="Enter Date in this cell" sqref="H15 H33 H54 H75 H96"/>
    <dataValidation allowBlank="1" showInputMessage="1" showErrorMessage="1" prompt="Enter Week ending date in cell at right" sqref="B4 B22 B43 B64 B85"/>
    <dataValidation allowBlank="1" showInputMessage="1" showErrorMessage="1" prompt="Enter Week ending date in this cell" sqref="C4 C22 C43 C64 C85"/>
    <dataValidation allowBlank="1" showInputMessage="1" showErrorMessage="1" prompt="Weekdays are automatically updated in this column under this heading" sqref="B6 B24 B45 B66 B87"/>
  </dataValidations>
  <pageMargins left="0.7" right="0.7" top="0.78740157499999996" bottom="0.78740157499999996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C18" workbookViewId="0">
      <selection activeCell="T21" sqref="T21"/>
    </sheetView>
  </sheetViews>
  <sheetFormatPr baseColWidth="10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24" t="s">
        <v>0</v>
      </c>
      <c r="C1" s="24"/>
      <c r="D1" s="24"/>
      <c r="E1" s="24"/>
      <c r="F1" s="24"/>
      <c r="G1" s="24"/>
      <c r="H1" s="24"/>
      <c r="J1" s="1"/>
      <c r="K1" s="24" t="s">
        <v>0</v>
      </c>
      <c r="L1" s="24"/>
      <c r="M1" s="24"/>
      <c r="N1" s="24"/>
      <c r="O1" s="24"/>
      <c r="P1" s="24"/>
      <c r="Q1" s="24"/>
    </row>
    <row r="2" spans="1:17" ht="20.25" thickBot="1">
      <c r="A2" s="14">
        <f>'March 25'!A2+'March 25'!H14+'March 25'!H32+'March 25'!Q14+'March 25'!Q32</f>
        <v>6</v>
      </c>
      <c r="B2" s="2" t="str">
        <f>' Feb 25'!B2</f>
        <v>UGB</v>
      </c>
      <c r="C2" s="1"/>
      <c r="D2" s="1"/>
      <c r="E2" s="1"/>
      <c r="F2" s="1"/>
      <c r="G2" s="1"/>
      <c r="H2" s="1"/>
      <c r="J2" s="1"/>
      <c r="K2" s="2" t="str">
        <f>B2</f>
        <v>UGB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25" t="s">
        <v>14</v>
      </c>
      <c r="D3" s="25"/>
      <c r="E3" s="1"/>
      <c r="F3" s="4"/>
      <c r="G3" s="26"/>
      <c r="H3" s="26"/>
      <c r="J3" s="1"/>
      <c r="K3" s="3" t="s">
        <v>1</v>
      </c>
      <c r="L3" s="25" t="str">
        <f>C3</f>
        <v>Anicet Manga</v>
      </c>
      <c r="M3" s="25"/>
      <c r="N3" s="1"/>
      <c r="O3" s="4"/>
      <c r="P3" s="26"/>
      <c r="Q3" s="26"/>
    </row>
    <row r="4" spans="1:17" ht="15.75" thickBot="1">
      <c r="A4" s="1"/>
      <c r="B4" s="5" t="s">
        <v>2</v>
      </c>
      <c r="C4" s="27">
        <v>45814</v>
      </c>
      <c r="D4" s="27"/>
      <c r="E4" s="1"/>
      <c r="F4" s="1"/>
      <c r="G4" s="1"/>
      <c r="H4" s="1"/>
      <c r="J4" s="1"/>
      <c r="K4" s="5" t="s">
        <v>2</v>
      </c>
      <c r="L4" s="27">
        <f>C22+7</f>
        <v>45828</v>
      </c>
      <c r="M4" s="27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">
        <v>15</v>
      </c>
      <c r="C7" s="8">
        <f>IFERROR(IF($C$4=0,"",$C$4-6), "")</f>
        <v>45808</v>
      </c>
      <c r="D7" s="9"/>
      <c r="E7" s="9"/>
      <c r="F7" s="9"/>
      <c r="G7" s="10"/>
      <c r="H7" s="9">
        <f>IFERROR(SUM(D7:G7), "")</f>
        <v>0</v>
      </c>
      <c r="J7" s="1"/>
      <c r="K7" s="1" t="s">
        <v>15</v>
      </c>
      <c r="L7" s="8">
        <f t="shared" ref="L7:L12" si="0">L8-1</f>
        <v>45822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">
        <v>16</v>
      </c>
      <c r="C8" s="8">
        <f>IFERROR(IF($C$4=0,"",$C$4-5), "")</f>
        <v>45809</v>
      </c>
      <c r="D8" s="9"/>
      <c r="E8" s="9"/>
      <c r="F8" s="9"/>
      <c r="G8" s="10"/>
      <c r="H8" s="9">
        <f>IFERROR(SUM(D8:G8), "")</f>
        <v>0</v>
      </c>
      <c r="J8" s="1"/>
      <c r="K8" s="1" t="s">
        <v>16</v>
      </c>
      <c r="L8" s="8">
        <f t="shared" si="0"/>
        <v>45823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">
        <v>17</v>
      </c>
      <c r="C9" s="8">
        <f>IFERROR(IF($C$4=0,"",$C$4-4), "")</f>
        <v>45810</v>
      </c>
      <c r="D9" s="9"/>
      <c r="E9" s="9"/>
      <c r="F9" s="9"/>
      <c r="G9" s="10"/>
      <c r="H9" s="9">
        <f>IFERROR(SUM(D9:G9), "")</f>
        <v>0</v>
      </c>
      <c r="J9" s="1"/>
      <c r="K9" s="1" t="s">
        <v>17</v>
      </c>
      <c r="L9" s="8">
        <f t="shared" si="0"/>
        <v>45824</v>
      </c>
      <c r="M9" s="9"/>
      <c r="N9" s="9"/>
      <c r="O9" s="9"/>
      <c r="P9" s="10"/>
      <c r="Q9" s="9"/>
    </row>
    <row r="10" spans="1:17" ht="20.100000000000001" customHeight="1">
      <c r="A10" s="1"/>
      <c r="B10" s="1" t="s">
        <v>18</v>
      </c>
      <c r="C10" s="8">
        <f>IFERROR(IF($C$4=0,"",$C$4-3), "")</f>
        <v>45811</v>
      </c>
      <c r="D10" s="9"/>
      <c r="E10" s="9"/>
      <c r="F10" s="9"/>
      <c r="G10" s="10"/>
      <c r="H10" s="9">
        <f>IFERROR(SUM(D10:G10), "")</f>
        <v>0</v>
      </c>
      <c r="J10" s="1"/>
      <c r="K10" s="1" t="s">
        <v>18</v>
      </c>
      <c r="L10" s="8">
        <f t="shared" si="0"/>
        <v>45825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">
        <v>19</v>
      </c>
      <c r="C11" s="8">
        <f>IFERROR(IF($C$4=0,"",$C$4-2), "")</f>
        <v>45812</v>
      </c>
      <c r="D11" s="9"/>
      <c r="E11" s="9"/>
      <c r="F11" s="9"/>
      <c r="G11" s="10"/>
      <c r="H11" s="9">
        <f>IFERROR(SUM(D11:G11), "")</f>
        <v>0</v>
      </c>
      <c r="J11" s="1"/>
      <c r="K11" s="1" t="s">
        <v>19</v>
      </c>
      <c r="L11" s="8">
        <f t="shared" si="0"/>
        <v>45826</v>
      </c>
      <c r="M11" s="9"/>
      <c r="N11" s="9"/>
      <c r="O11" s="9"/>
      <c r="P11" s="10"/>
      <c r="Q11" s="9"/>
    </row>
    <row r="12" spans="1:17" ht="20.100000000000001" customHeight="1">
      <c r="A12" s="1"/>
      <c r="B12" s="1" t="s">
        <v>20</v>
      </c>
      <c r="C12" s="8">
        <f>IFERROR(IF($C$4=0,"",$C$4-1), "")</f>
        <v>45813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">
        <v>20</v>
      </c>
      <c r="L12" s="8">
        <f t="shared" si="0"/>
        <v>45827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">
        <v>21</v>
      </c>
      <c r="C13" s="8">
        <f>IFERROR(IF($C$4=0,"",$C$4), "")</f>
        <v>45814</v>
      </c>
      <c r="D13" s="9"/>
      <c r="E13" s="9"/>
      <c r="F13" s="9"/>
      <c r="G13" s="10"/>
      <c r="H13" s="9">
        <f t="shared" si="1"/>
        <v>0</v>
      </c>
      <c r="J13" s="1"/>
      <c r="K13" s="1" t="s">
        <v>21</v>
      </c>
      <c r="L13" s="8">
        <f>L4</f>
        <v>45828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21"/>
      <c r="E15" s="21"/>
      <c r="F15" s="21"/>
      <c r="G15" s="21"/>
      <c r="H15" s="19"/>
      <c r="J15" s="1"/>
      <c r="K15" s="1"/>
      <c r="L15" s="1"/>
      <c r="M15" s="21"/>
      <c r="N15" s="21"/>
      <c r="O15" s="21"/>
      <c r="P15" s="21"/>
      <c r="Q15" s="19"/>
    </row>
    <row r="16" spans="1:17">
      <c r="A16" s="1"/>
      <c r="B16" s="1"/>
      <c r="C16" s="1"/>
      <c r="D16" s="22" t="s">
        <v>10</v>
      </c>
      <c r="E16" s="23"/>
      <c r="F16" s="23"/>
      <c r="G16" s="23"/>
      <c r="H16" s="17">
        <v>45814</v>
      </c>
      <c r="J16" s="1"/>
      <c r="K16" s="1"/>
      <c r="L16" s="1"/>
      <c r="M16" s="22" t="s">
        <v>10</v>
      </c>
      <c r="N16" s="23"/>
      <c r="O16" s="23"/>
      <c r="P16" s="23"/>
      <c r="Q16" s="17">
        <v>45828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24" t="s">
        <v>0</v>
      </c>
      <c r="C19" s="24"/>
      <c r="D19" s="24"/>
      <c r="E19" s="24"/>
      <c r="F19" s="24"/>
      <c r="G19" s="24"/>
      <c r="H19" s="24"/>
      <c r="J19" s="1"/>
      <c r="K19" s="24" t="s">
        <v>0</v>
      </c>
      <c r="L19" s="24"/>
      <c r="M19" s="24"/>
      <c r="N19" s="24"/>
      <c r="O19" s="24"/>
      <c r="P19" s="24"/>
      <c r="Q19" s="24"/>
    </row>
    <row r="20" spans="1:17" ht="20.25" thickBot="1">
      <c r="A20" s="1"/>
      <c r="B20" s="2" t="str">
        <f>B2</f>
        <v>UGB</v>
      </c>
      <c r="C20" s="1"/>
      <c r="D20" s="1"/>
      <c r="E20" s="1"/>
      <c r="F20" s="1"/>
      <c r="G20" s="1"/>
      <c r="H20" s="1"/>
      <c r="J20" s="1"/>
      <c r="K20" s="2" t="str">
        <f>B2</f>
        <v>UGB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25" t="str">
        <f>C3</f>
        <v>Anicet Manga</v>
      </c>
      <c r="D21" s="25"/>
      <c r="E21" s="1"/>
      <c r="F21" s="4"/>
      <c r="G21" s="26"/>
      <c r="H21" s="26"/>
      <c r="J21" s="1"/>
      <c r="K21" s="3" t="s">
        <v>1</v>
      </c>
      <c r="L21" s="25" t="str">
        <f>C3</f>
        <v>Anicet Manga</v>
      </c>
      <c r="M21" s="25"/>
      <c r="N21" s="1"/>
      <c r="O21" s="4"/>
      <c r="P21" s="26"/>
      <c r="Q21" s="26"/>
    </row>
    <row r="22" spans="1:17" ht="15.75" thickBot="1">
      <c r="A22" s="1"/>
      <c r="B22" s="5" t="s">
        <v>2</v>
      </c>
      <c r="C22" s="27">
        <f>C4+7</f>
        <v>45821</v>
      </c>
      <c r="D22" s="27"/>
      <c r="E22" s="1"/>
      <c r="F22" s="1"/>
      <c r="G22" s="1"/>
      <c r="H22" s="1"/>
      <c r="J22" s="1"/>
      <c r="K22" s="5" t="s">
        <v>2</v>
      </c>
      <c r="L22" s="27">
        <f>L4+7</f>
        <v>45835</v>
      </c>
      <c r="M22" s="27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">
        <v>15</v>
      </c>
      <c r="C25" s="8">
        <f t="shared" ref="C25:C30" si="3">C26-1</f>
        <v>45815</v>
      </c>
      <c r="D25" s="9"/>
      <c r="E25" s="9"/>
      <c r="F25" s="9"/>
      <c r="G25" s="10"/>
      <c r="H25" s="9">
        <f>IFERROR(SUM(D25:G25), "")</f>
        <v>0</v>
      </c>
      <c r="J25" s="1"/>
      <c r="K25" s="1" t="s">
        <v>15</v>
      </c>
      <c r="L25" s="8">
        <f t="shared" ref="L25:L30" si="4">L26-1</f>
        <v>45829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">
        <v>16</v>
      </c>
      <c r="C26" s="8">
        <f t="shared" si="3"/>
        <v>45816</v>
      </c>
      <c r="D26" s="9"/>
      <c r="E26" s="9"/>
      <c r="F26" s="9"/>
      <c r="G26" s="10"/>
      <c r="H26" s="9">
        <f>IFERROR(SUM(D26:G26), "")</f>
        <v>0</v>
      </c>
      <c r="J26" s="1"/>
      <c r="K26" s="1" t="s">
        <v>16</v>
      </c>
      <c r="L26" s="8">
        <f t="shared" si="4"/>
        <v>45830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">
        <v>17</v>
      </c>
      <c r="C27" s="8">
        <f t="shared" si="3"/>
        <v>45817</v>
      </c>
      <c r="D27" s="9"/>
      <c r="E27" s="9"/>
      <c r="F27" s="9"/>
      <c r="G27" s="10"/>
      <c r="H27" s="9"/>
      <c r="J27" s="1"/>
      <c r="K27" s="1" t="s">
        <v>17</v>
      </c>
      <c r="L27" s="8">
        <f t="shared" si="4"/>
        <v>45831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">
        <v>18</v>
      </c>
      <c r="C28" s="8">
        <f t="shared" si="3"/>
        <v>45818</v>
      </c>
      <c r="D28" s="9"/>
      <c r="E28" s="9"/>
      <c r="F28" s="9"/>
      <c r="G28" s="10"/>
      <c r="H28" s="9">
        <f>IFERROR(SUM(D28:G28), "")</f>
        <v>0</v>
      </c>
      <c r="J28" s="1"/>
      <c r="K28" s="1" t="s">
        <v>18</v>
      </c>
      <c r="L28" s="8">
        <f t="shared" si="4"/>
        <v>45832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">
        <v>19</v>
      </c>
      <c r="C29" s="8">
        <f t="shared" si="3"/>
        <v>45819</v>
      </c>
      <c r="D29" s="9"/>
      <c r="E29" s="9"/>
      <c r="F29" s="9"/>
      <c r="G29" s="10"/>
      <c r="H29" s="9">
        <f>IFERROR(SUM(D29:G29), "")</f>
        <v>0</v>
      </c>
      <c r="J29" s="1"/>
      <c r="K29" s="1" t="s">
        <v>19</v>
      </c>
      <c r="L29" s="8">
        <f t="shared" si="4"/>
        <v>45833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">
        <v>20</v>
      </c>
      <c r="C30" s="8">
        <f t="shared" si="3"/>
        <v>45820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">
        <v>20</v>
      </c>
      <c r="L30" s="8">
        <f t="shared" si="4"/>
        <v>45834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">
        <v>21</v>
      </c>
      <c r="C31" s="8">
        <f>C22</f>
        <v>45821</v>
      </c>
      <c r="D31" s="9"/>
      <c r="E31" s="9"/>
      <c r="F31" s="9"/>
      <c r="G31" s="10"/>
      <c r="H31" s="9">
        <f t="shared" si="5"/>
        <v>0</v>
      </c>
      <c r="J31" s="1"/>
      <c r="K31" s="1" t="s">
        <v>21</v>
      </c>
      <c r="L31" s="8">
        <f>L22</f>
        <v>45835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21"/>
      <c r="E33" s="21"/>
      <c r="F33" s="21"/>
      <c r="G33" s="21"/>
      <c r="H33" s="19"/>
      <c r="J33" s="1"/>
      <c r="K33" s="1"/>
      <c r="L33" s="1"/>
      <c r="M33" s="21"/>
      <c r="N33" s="21"/>
      <c r="O33" s="21"/>
      <c r="P33" s="21"/>
      <c r="Q33" s="19"/>
    </row>
    <row r="34" spans="1:17">
      <c r="A34" s="1"/>
      <c r="B34" s="1"/>
      <c r="C34" s="1"/>
      <c r="D34" s="22" t="s">
        <v>10</v>
      </c>
      <c r="E34" s="23"/>
      <c r="F34" s="23"/>
      <c r="G34" s="23"/>
      <c r="H34" s="17">
        <v>45821</v>
      </c>
      <c r="J34" s="1"/>
      <c r="K34" s="1"/>
      <c r="L34" s="1"/>
      <c r="M34" s="22" t="s">
        <v>10</v>
      </c>
      <c r="N34" s="23"/>
      <c r="O34" s="23"/>
      <c r="P34" s="23"/>
      <c r="Q34" s="17">
        <v>45835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16" workbookViewId="0">
      <selection activeCell="M9" sqref="M9:Q14"/>
    </sheetView>
  </sheetViews>
  <sheetFormatPr baseColWidth="10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24" t="s">
        <v>0</v>
      </c>
      <c r="C1" s="24"/>
      <c r="D1" s="24"/>
      <c r="E1" s="24"/>
      <c r="F1" s="24"/>
      <c r="G1" s="24"/>
      <c r="H1" s="24"/>
      <c r="J1" s="1"/>
      <c r="K1" s="24" t="s">
        <v>0</v>
      </c>
      <c r="L1" s="24"/>
      <c r="M1" s="24"/>
      <c r="N1" s="24"/>
      <c r="O1" s="24"/>
      <c r="P1" s="24"/>
      <c r="Q1" s="24"/>
    </row>
    <row r="2" spans="1:17" ht="20.25" thickBot="1">
      <c r="A2" s="14">
        <f>'March 25'!A2+'March 25'!H14+'March 25'!H32+'March 25'!Q14+'March 25'!Q32</f>
        <v>6</v>
      </c>
      <c r="B2" s="2" t="str">
        <f>' Feb 25'!B2</f>
        <v>UGB</v>
      </c>
      <c r="C2" s="1"/>
      <c r="D2" s="1"/>
      <c r="E2" s="1"/>
      <c r="F2" s="1"/>
      <c r="G2" s="1"/>
      <c r="H2" s="1"/>
      <c r="J2" s="1"/>
      <c r="K2" s="2" t="str">
        <f>B2</f>
        <v>UGB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25" t="s">
        <v>14</v>
      </c>
      <c r="D3" s="25"/>
      <c r="E3" s="1"/>
      <c r="F3" s="4"/>
      <c r="G3" s="26"/>
      <c r="H3" s="26"/>
      <c r="J3" s="1"/>
      <c r="K3" s="3" t="s">
        <v>1</v>
      </c>
      <c r="L3" s="25" t="str">
        <f>C3</f>
        <v>Anicet Manga</v>
      </c>
      <c r="M3" s="25"/>
      <c r="N3" s="1"/>
      <c r="O3" s="4"/>
      <c r="P3" s="26"/>
      <c r="Q3" s="26"/>
    </row>
    <row r="4" spans="1:17" ht="15.75" thickBot="1">
      <c r="A4" s="1"/>
      <c r="B4" s="5" t="s">
        <v>2</v>
      </c>
      <c r="C4" s="27">
        <v>45842</v>
      </c>
      <c r="D4" s="27"/>
      <c r="E4" s="1"/>
      <c r="F4" s="1"/>
      <c r="G4" s="1"/>
      <c r="H4" s="1"/>
      <c r="J4" s="1"/>
      <c r="K4" s="5" t="s">
        <v>2</v>
      </c>
      <c r="L4" s="27">
        <f>C22+7</f>
        <v>45856</v>
      </c>
      <c r="M4" s="27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IFERROR(TEXT(TimeSheet2141812[[#This Row],[Date]],"aaaa"), "")</f>
        <v>2025</v>
      </c>
      <c r="C7" s="8">
        <f>IFERROR(IF($C$4=0,"",$C$4-6), "")</f>
        <v>45836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IFERROR(TEXT(TimeSheet28162023[[#This Row],[Date]],"aaaa"), "")</f>
        <v>2025</v>
      </c>
      <c r="L7" s="8">
        <f t="shared" ref="L7:L12" si="0">L8-1</f>
        <v>45850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IFERROR(TEXT(TimeSheet2141812[[#This Row],[Date]],"aaaa"), "")</f>
        <v>2025</v>
      </c>
      <c r="C8" s="8">
        <f>IFERROR(IF($C$4=0,"",$C$4-5), "")</f>
        <v>45837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IFERROR(TEXT(TimeSheet28162023[[#This Row],[Date]],"aaaa"), "")</f>
        <v>2025</v>
      </c>
      <c r="L8" s="8">
        <f t="shared" si="0"/>
        <v>45851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IFERROR(TEXT(TimeSheet2141812[[#This Row],[Date]],"aaaa"), "")</f>
        <v>2025</v>
      </c>
      <c r="C9" s="8">
        <f>IFERROR(IF($C$4=0,"",$C$4-4), "")</f>
        <v>45838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IFERROR(TEXT(TimeSheet28162023[[#This Row],[Date]],"aaaa"), "")</f>
        <v>2025</v>
      </c>
      <c r="L9" s="8">
        <f t="shared" si="0"/>
        <v>45852</v>
      </c>
      <c r="M9" s="9"/>
      <c r="N9" s="9"/>
      <c r="O9" s="9"/>
      <c r="P9" s="10"/>
      <c r="Q9" s="9"/>
    </row>
    <row r="10" spans="1:17" ht="20.100000000000001" customHeight="1">
      <c r="A10" s="1"/>
      <c r="B10" s="1" t="str">
        <f>IFERROR(TEXT(TimeSheet2141812[[#This Row],[Date]],"aaaa"), "")</f>
        <v>2025</v>
      </c>
      <c r="C10" s="8">
        <f>IFERROR(IF($C$4=0,"",$C$4-3), "")</f>
        <v>45839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IFERROR(TEXT(TimeSheet28162023[[#This Row],[Date]],"aaaa"), "")</f>
        <v>2025</v>
      </c>
      <c r="L10" s="8">
        <f t="shared" si="0"/>
        <v>45853</v>
      </c>
      <c r="M10" s="9"/>
      <c r="N10" s="9"/>
      <c r="O10" s="9"/>
      <c r="P10" s="10"/>
      <c r="Q10" s="9"/>
    </row>
    <row r="11" spans="1:17" ht="20.100000000000001" customHeight="1">
      <c r="A11" s="1"/>
      <c r="B11" s="1" t="str">
        <f>IFERROR(TEXT(TimeSheet2141812[[#This Row],[Date]],"aaaa"), "")</f>
        <v>2025</v>
      </c>
      <c r="C11" s="8">
        <f>IFERROR(IF($C$4=0,"",$C$4-2), "")</f>
        <v>45840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IFERROR(TEXT(TimeSheet28162023[[#This Row],[Date]],"aaaa"), "")</f>
        <v>2025</v>
      </c>
      <c r="L11" s="8">
        <f t="shared" si="0"/>
        <v>45854</v>
      </c>
      <c r="M11" s="9"/>
      <c r="N11" s="9"/>
      <c r="O11" s="9"/>
      <c r="P11" s="10"/>
      <c r="Q11" s="9"/>
    </row>
    <row r="12" spans="1:17" ht="20.100000000000001" customHeight="1">
      <c r="A12" s="1"/>
      <c r="B12" s="1" t="str">
        <f>IFERROR(TEXT(TimeSheet2141812[[#This Row],[Date]],"aaaa"), "")</f>
        <v>2025</v>
      </c>
      <c r="C12" s="8">
        <f>IFERROR(IF($C$4=0,"",$C$4-1), "")</f>
        <v>45841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IFERROR(TEXT(TimeSheet28162023[[#This Row],[Date]],"aaaa"), "")</f>
        <v>2025</v>
      </c>
      <c r="L12" s="8">
        <f t="shared" si="0"/>
        <v>45855</v>
      </c>
      <c r="M12" s="9"/>
      <c r="N12" s="9"/>
      <c r="O12" s="9"/>
      <c r="P12" s="10"/>
      <c r="Q12" s="9"/>
    </row>
    <row r="13" spans="1:17" ht="20.100000000000001" customHeight="1">
      <c r="A13" s="1"/>
      <c r="B13" s="1" t="str">
        <f>IFERROR(TEXT(TimeSheet2141812[[#This Row],[Date]],"aaaa"), "")</f>
        <v>2025</v>
      </c>
      <c r="C13" s="8">
        <f>IFERROR(IF($C$4=0,"",$C$4), "")</f>
        <v>45842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IFERROR(TEXT(TimeSheet28162023[[#This Row],[Date]],"aaaa"), "")</f>
        <v>2025</v>
      </c>
      <c r="L13" s="8">
        <f>L4</f>
        <v>45856</v>
      </c>
      <c r="M13" s="9"/>
      <c r="N13" s="9"/>
      <c r="O13" s="9"/>
      <c r="P13" s="10"/>
      <c r="Q13" s="9"/>
    </row>
    <row r="14" spans="1:17" ht="17.25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/>
      <c r="N14" s="12"/>
      <c r="O14" s="12"/>
      <c r="P14" s="12"/>
      <c r="Q14" s="12"/>
    </row>
    <row r="15" spans="1:17" ht="15" thickTop="1">
      <c r="A15" s="1"/>
      <c r="B15" s="1"/>
      <c r="C15" s="1"/>
      <c r="D15" s="21"/>
      <c r="E15" s="21"/>
      <c r="F15" s="21"/>
      <c r="G15" s="21"/>
      <c r="H15" s="20"/>
      <c r="J15" s="1"/>
      <c r="K15" s="1"/>
      <c r="L15" s="1"/>
      <c r="M15" s="21"/>
      <c r="N15" s="21"/>
      <c r="O15" s="21"/>
      <c r="P15" s="21"/>
      <c r="Q15" s="20"/>
    </row>
    <row r="16" spans="1:17">
      <c r="A16" s="1"/>
      <c r="B16" s="1"/>
      <c r="C16" s="1"/>
      <c r="D16" s="22" t="s">
        <v>10</v>
      </c>
      <c r="E16" s="23"/>
      <c r="F16" s="23"/>
      <c r="G16" s="23"/>
      <c r="H16" s="17">
        <v>45842</v>
      </c>
      <c r="J16" s="1"/>
      <c r="K16" s="1"/>
      <c r="L16" s="1"/>
      <c r="M16" s="22" t="s">
        <v>10</v>
      </c>
      <c r="N16" s="23"/>
      <c r="O16" s="23"/>
      <c r="P16" s="23"/>
      <c r="Q16" s="17">
        <v>45856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24" t="s">
        <v>0</v>
      </c>
      <c r="C19" s="24"/>
      <c r="D19" s="24"/>
      <c r="E19" s="24"/>
      <c r="F19" s="24"/>
      <c r="G19" s="24"/>
      <c r="H19" s="24"/>
      <c r="J19" s="1"/>
      <c r="K19" s="24" t="s">
        <v>0</v>
      </c>
      <c r="L19" s="24"/>
      <c r="M19" s="24"/>
      <c r="N19" s="24"/>
      <c r="O19" s="24"/>
      <c r="P19" s="24"/>
      <c r="Q19" s="24"/>
    </row>
    <row r="20" spans="1:17" ht="20.25" thickBot="1">
      <c r="A20" s="1"/>
      <c r="B20" s="2" t="str">
        <f>B2</f>
        <v>UGB</v>
      </c>
      <c r="C20" s="1"/>
      <c r="D20" s="1"/>
      <c r="E20" s="1"/>
      <c r="F20" s="1"/>
      <c r="G20" s="1"/>
      <c r="H20" s="1"/>
      <c r="J20" s="1"/>
      <c r="K20" s="2" t="str">
        <f>B2</f>
        <v>UGB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25" t="str">
        <f>C3</f>
        <v>Anicet Manga</v>
      </c>
      <c r="D21" s="25"/>
      <c r="E21" s="1"/>
      <c r="F21" s="4"/>
      <c r="G21" s="26"/>
      <c r="H21" s="26"/>
      <c r="J21" s="1"/>
      <c r="K21" s="3" t="s">
        <v>1</v>
      </c>
      <c r="L21" s="25" t="str">
        <f>C3</f>
        <v>Anicet Manga</v>
      </c>
      <c r="M21" s="25"/>
      <c r="N21" s="1"/>
      <c r="O21" s="4"/>
      <c r="P21" s="26"/>
      <c r="Q21" s="26"/>
    </row>
    <row r="22" spans="1:17" ht="15.75" thickBot="1">
      <c r="A22" s="1"/>
      <c r="B22" s="5" t="s">
        <v>2</v>
      </c>
      <c r="C22" s="27">
        <f>C4+7</f>
        <v>45849</v>
      </c>
      <c r="D22" s="27"/>
      <c r="E22" s="1"/>
      <c r="F22" s="1"/>
      <c r="G22" s="1"/>
      <c r="H22" s="1"/>
      <c r="J22" s="1"/>
      <c r="K22" s="5" t="s">
        <v>2</v>
      </c>
      <c r="L22" s="27">
        <f>L4+7</f>
        <v>45863</v>
      </c>
      <c r="M22" s="27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IFERROR(TEXT(TimeSheet247151913[[#This Row],[Date]],"aaaa"), "")</f>
        <v>2025</v>
      </c>
      <c r="C25" s="8">
        <f t="shared" ref="C25:C30" si="2">C26-1</f>
        <v>45843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IFERROR(TEXT(TimeSheet2479172124[[#This Row],[Date]],"aaaa"), "")</f>
        <v>2025</v>
      </c>
      <c r="L25" s="8">
        <f t="shared" ref="L25:L30" si="3">L26-1</f>
        <v>45857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IFERROR(TEXT(TimeSheet247151913[[#This Row],[Date]],"aaaa"), "")</f>
        <v>2025</v>
      </c>
      <c r="C26" s="8">
        <f t="shared" si="2"/>
        <v>45844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IFERROR(TEXT(TimeSheet2479172124[[#This Row],[Date]],"aaaa"), "")</f>
        <v>2025</v>
      </c>
      <c r="L26" s="8">
        <f t="shared" si="3"/>
        <v>45858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IFERROR(TEXT(TimeSheet247151913[[#This Row],[Date]],"aaaa"), "")</f>
        <v>2025</v>
      </c>
      <c r="C27" s="8">
        <f t="shared" si="2"/>
        <v>45845</v>
      </c>
      <c r="D27" s="9"/>
      <c r="E27" s="9"/>
      <c r="F27" s="9"/>
      <c r="G27" s="10"/>
      <c r="H27" s="9"/>
      <c r="J27" s="1"/>
      <c r="K27" s="1" t="str">
        <f>IFERROR(TEXT(TimeSheet2479172124[[#This Row],[Date]],"aaaa"), "")</f>
        <v>2025</v>
      </c>
      <c r="L27" s="8">
        <f t="shared" si="3"/>
        <v>45859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IFERROR(TEXT(TimeSheet247151913[[#This Row],[Date]],"aaaa"), "")</f>
        <v>2025</v>
      </c>
      <c r="C28" s="8">
        <f t="shared" si="2"/>
        <v>45846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IFERROR(TEXT(TimeSheet2479172124[[#This Row],[Date]],"aaaa"), "")</f>
        <v>2025</v>
      </c>
      <c r="L28" s="8">
        <f t="shared" si="3"/>
        <v>45860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IFERROR(TEXT(TimeSheet247151913[[#This Row],[Date]],"aaaa"), "")</f>
        <v>2025</v>
      </c>
      <c r="C29" s="8">
        <f t="shared" si="2"/>
        <v>45847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IFERROR(TEXT(TimeSheet2479172124[[#This Row],[Date]],"aaaa"), "")</f>
        <v>2025</v>
      </c>
      <c r="L29" s="8">
        <f t="shared" si="3"/>
        <v>45861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IFERROR(TEXT(TimeSheet247151913[[#This Row],[Date]],"aaaa"), "")</f>
        <v>2025</v>
      </c>
      <c r="C30" s="8">
        <f t="shared" si="2"/>
        <v>45848</v>
      </c>
      <c r="D30" s="9"/>
      <c r="E30" s="9"/>
      <c r="F30" s="9"/>
      <c r="G30" s="10"/>
      <c r="H30" s="9">
        <f t="shared" ref="H30:H31" si="4">IFERROR(SUM(D30:G30), "")</f>
        <v>0</v>
      </c>
      <c r="J30" s="1"/>
      <c r="K30" s="1" t="str">
        <f>IFERROR(TEXT(TimeSheet2479172124[[#This Row],[Date]],"aaaa"), "")</f>
        <v>2025</v>
      </c>
      <c r="L30" s="8">
        <f t="shared" si="3"/>
        <v>45862</v>
      </c>
      <c r="M30" s="9"/>
      <c r="N30" s="9"/>
      <c r="O30" s="9"/>
      <c r="P30" s="10"/>
      <c r="Q30" s="9">
        <f t="shared" ref="Q30:Q31" si="5">IFERROR(SUM(M30:P30), "")</f>
        <v>0</v>
      </c>
    </row>
    <row r="31" spans="1:17" ht="20.100000000000001" customHeight="1">
      <c r="A31" s="1"/>
      <c r="B31" s="1" t="str">
        <f>IFERROR(TEXT(TimeSheet247151913[[#This Row],[Date]],"aaaa"), "")</f>
        <v>2025</v>
      </c>
      <c r="C31" s="8">
        <f>C22</f>
        <v>45849</v>
      </c>
      <c r="D31" s="9"/>
      <c r="E31" s="9"/>
      <c r="F31" s="9"/>
      <c r="G31" s="10"/>
      <c r="H31" s="9">
        <f t="shared" si="4"/>
        <v>0</v>
      </c>
      <c r="J31" s="1"/>
      <c r="K31" s="1" t="str">
        <f>IFERROR(TEXT(TimeSheet2479172124[[#This Row],[Date]],"aaaa"), "")</f>
        <v>2025</v>
      </c>
      <c r="L31" s="8">
        <f>L22</f>
        <v>45863</v>
      </c>
      <c r="M31" s="9"/>
      <c r="N31" s="9"/>
      <c r="O31" s="9"/>
      <c r="P31" s="10"/>
      <c r="Q31" s="9">
        <f t="shared" si="5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21"/>
      <c r="E33" s="21"/>
      <c r="F33" s="21"/>
      <c r="G33" s="21"/>
      <c r="H33" s="20"/>
      <c r="J33" s="1"/>
      <c r="K33" s="1"/>
      <c r="L33" s="1"/>
      <c r="M33" s="21"/>
      <c r="N33" s="21"/>
      <c r="O33" s="21"/>
      <c r="P33" s="21"/>
      <c r="Q33" s="20"/>
    </row>
    <row r="34" spans="1:17">
      <c r="A34" s="1"/>
      <c r="B34" s="1"/>
      <c r="C34" s="1"/>
      <c r="D34" s="22" t="s">
        <v>10</v>
      </c>
      <c r="E34" s="23"/>
      <c r="F34" s="23"/>
      <c r="G34" s="23"/>
      <c r="H34" s="17">
        <v>45849</v>
      </c>
      <c r="J34" s="1"/>
      <c r="K34" s="1"/>
      <c r="L34" s="1"/>
      <c r="M34" s="22" t="s">
        <v>10</v>
      </c>
      <c r="N34" s="23"/>
      <c r="O34" s="23"/>
      <c r="P34" s="23"/>
      <c r="Q34" s="17">
        <v>45863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B6" workbookViewId="0">
      <selection activeCell="B19" sqref="B19:H19"/>
    </sheetView>
  </sheetViews>
  <sheetFormatPr baseColWidth="10" defaultRowHeight="14.25"/>
  <cols>
    <col min="2" max="8" width="15.75" customWidth="1"/>
    <col min="11" max="17" width="15.75" customWidth="1"/>
  </cols>
  <sheetData>
    <row r="1" spans="1:17" ht="24" thickBot="1">
      <c r="A1" s="1"/>
      <c r="B1" s="24" t="s">
        <v>0</v>
      </c>
      <c r="C1" s="24"/>
      <c r="D1" s="24"/>
      <c r="E1" s="24"/>
      <c r="F1" s="24"/>
      <c r="G1" s="24"/>
      <c r="H1" s="24"/>
      <c r="J1" s="1"/>
      <c r="K1" s="24" t="s">
        <v>0</v>
      </c>
      <c r="L1" s="24"/>
      <c r="M1" s="24"/>
      <c r="N1" s="24"/>
      <c r="O1" s="24"/>
      <c r="P1" s="24"/>
      <c r="Q1" s="24"/>
    </row>
    <row r="2" spans="1:17" ht="20.25" thickBot="1">
      <c r="A2" s="14"/>
      <c r="B2" s="2" t="str">
        <f>' Feb 25'!B2</f>
        <v>UGB</v>
      </c>
      <c r="C2" s="1"/>
      <c r="D2" s="1"/>
      <c r="E2" s="1"/>
      <c r="F2" s="1"/>
      <c r="G2" s="1"/>
      <c r="H2" s="1"/>
      <c r="J2" s="1"/>
      <c r="K2" s="2" t="str">
        <f>B2</f>
        <v>UGB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25" t="s">
        <v>14</v>
      </c>
      <c r="D3" s="25"/>
      <c r="E3" s="1"/>
      <c r="F3" s="4"/>
      <c r="G3" s="26"/>
      <c r="H3" s="26"/>
      <c r="J3" s="1"/>
      <c r="K3" s="3" t="s">
        <v>1</v>
      </c>
      <c r="L3" s="25" t="str">
        <f>C3</f>
        <v>Anicet Manga</v>
      </c>
      <c r="M3" s="25"/>
      <c r="N3" s="1"/>
      <c r="O3" s="4"/>
      <c r="P3" s="26"/>
      <c r="Q3" s="26"/>
    </row>
    <row r="4" spans="1:17" ht="15.75" thickBot="1">
      <c r="A4" s="1"/>
      <c r="B4" s="5" t="s">
        <v>2</v>
      </c>
      <c r="C4" s="27">
        <v>45870</v>
      </c>
      <c r="D4" s="27"/>
      <c r="E4" s="1"/>
      <c r="F4" s="1"/>
      <c r="G4" s="1"/>
      <c r="H4" s="1"/>
      <c r="J4" s="1"/>
      <c r="K4" s="5" t="s">
        <v>2</v>
      </c>
      <c r="L4" s="27">
        <f>C22+7</f>
        <v>45884</v>
      </c>
      <c r="M4" s="27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IFERROR(TEXT(TimeSheet21425[[#This Row],[Date]],"aaaa"), "")</f>
        <v>2025</v>
      </c>
      <c r="C7" s="8">
        <f>IFERROR(IF($C$4=0,"",$C$4-6), "")</f>
        <v>45864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IFERROR(TEXT(TimeSheet281627[[#This Row],[Date]],"aaaa"), "")</f>
        <v>2025</v>
      </c>
      <c r="L7" s="8">
        <f t="shared" ref="L7:L12" si="0">L8-1</f>
        <v>45878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IFERROR(TEXT(TimeSheet21425[[#This Row],[Date]],"aaaa"), "")</f>
        <v>2025</v>
      </c>
      <c r="C8" s="8">
        <f>IFERROR(IF($C$4=0,"",$C$4-5), "")</f>
        <v>45865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IFERROR(TEXT(TimeSheet281627[[#This Row],[Date]],"aaaa"), "")</f>
        <v>2025</v>
      </c>
      <c r="L8" s="8">
        <f t="shared" si="0"/>
        <v>45879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IFERROR(TEXT(TimeSheet21425[[#This Row],[Date]],"aaaa"), "")</f>
        <v>2025</v>
      </c>
      <c r="C9" s="8">
        <f>IFERROR(IF($C$4=0,"",$C$4-4), "")</f>
        <v>45866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IFERROR(TEXT(TimeSheet281627[[#This Row],[Date]],"aaaa"), "")</f>
        <v>2025</v>
      </c>
      <c r="L9" s="8">
        <f t="shared" si="0"/>
        <v>45880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IFERROR(TEXT(TimeSheet21425[[#This Row],[Date]],"aaaa"), "")</f>
        <v>2025</v>
      </c>
      <c r="C10" s="8">
        <f>IFERROR(IF($C$4=0,"",$C$4-3), "")</f>
        <v>45867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IFERROR(TEXT(TimeSheet281627[[#This Row],[Date]],"aaaa"), "")</f>
        <v>2025</v>
      </c>
      <c r="L10" s="8">
        <f t="shared" si="0"/>
        <v>45881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IFERROR(TEXT(TimeSheet21425[[#This Row],[Date]],"aaaa"), "")</f>
        <v>2025</v>
      </c>
      <c r="C11" s="8">
        <f>IFERROR(IF($C$4=0,"",$C$4-2), "")</f>
        <v>45868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IFERROR(TEXT(TimeSheet281627[[#This Row],[Date]],"aaaa"), "")</f>
        <v>2025</v>
      </c>
      <c r="L11" s="8">
        <f t="shared" si="0"/>
        <v>45882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IFERROR(TEXT(TimeSheet21425[[#This Row],[Date]],"aaaa"), "")</f>
        <v>2025</v>
      </c>
      <c r="C12" s="8">
        <f>IFERROR(IF($C$4=0,"",$C$4-1), "")</f>
        <v>45869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IFERROR(TEXT(TimeSheet281627[[#This Row],[Date]],"aaaa"), "")</f>
        <v>2025</v>
      </c>
      <c r="L12" s="8">
        <f t="shared" si="0"/>
        <v>45883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IFERROR(TEXT(TimeSheet21425[[#This Row],[Date]],"aaaa"), "")</f>
        <v>2025</v>
      </c>
      <c r="C13" s="8">
        <f>IFERROR(IF($C$4=0,"",$C$4), "")</f>
        <v>45870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IFERROR(TEXT(TimeSheet281627[[#This Row],[Date]],"aaaa"), "")</f>
        <v>2025</v>
      </c>
      <c r="L13" s="8">
        <f>L4</f>
        <v>45884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21"/>
      <c r="E15" s="21"/>
      <c r="F15" s="21"/>
      <c r="G15" s="21"/>
      <c r="H15" s="20"/>
      <c r="J15" s="1"/>
      <c r="K15" s="1"/>
      <c r="L15" s="1"/>
      <c r="M15" s="21"/>
      <c r="N15" s="21"/>
      <c r="O15" s="21"/>
      <c r="P15" s="21"/>
      <c r="Q15" s="20"/>
    </row>
    <row r="16" spans="1:17">
      <c r="A16" s="1"/>
      <c r="B16" s="1"/>
      <c r="C16" s="1"/>
      <c r="D16" s="22" t="s">
        <v>10</v>
      </c>
      <c r="E16" s="23"/>
      <c r="F16" s="23"/>
      <c r="G16" s="23"/>
      <c r="H16" s="17">
        <v>45870</v>
      </c>
      <c r="J16" s="1"/>
      <c r="K16" s="1"/>
      <c r="L16" s="1"/>
      <c r="M16" s="22" t="s">
        <v>10</v>
      </c>
      <c r="N16" s="23"/>
      <c r="O16" s="23"/>
      <c r="P16" s="23"/>
      <c r="Q16" s="17"/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24" t="s">
        <v>0</v>
      </c>
      <c r="C19" s="24"/>
      <c r="D19" s="24"/>
      <c r="E19" s="24"/>
      <c r="F19" s="24"/>
      <c r="G19" s="24"/>
      <c r="H19" s="24"/>
      <c r="J19" s="1"/>
      <c r="K19" s="24" t="s">
        <v>0</v>
      </c>
      <c r="L19" s="24"/>
      <c r="M19" s="24"/>
      <c r="N19" s="24"/>
      <c r="O19" s="24"/>
      <c r="P19" s="24"/>
      <c r="Q19" s="24"/>
    </row>
    <row r="20" spans="1:17" ht="20.25" thickBot="1">
      <c r="A20" s="1"/>
      <c r="B20" s="2" t="str">
        <f>B2</f>
        <v>UGB</v>
      </c>
      <c r="C20" s="1"/>
      <c r="D20" s="1"/>
      <c r="E20" s="1"/>
      <c r="F20" s="1"/>
      <c r="G20" s="1"/>
      <c r="H20" s="1"/>
      <c r="J20" s="1"/>
      <c r="K20" s="2" t="str">
        <f>B2</f>
        <v>UGB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25" t="str">
        <f>C3</f>
        <v>Anicet Manga</v>
      </c>
      <c r="D21" s="25"/>
      <c r="E21" s="1"/>
      <c r="F21" s="4"/>
      <c r="G21" s="26"/>
      <c r="H21" s="26"/>
      <c r="J21" s="1"/>
      <c r="K21" s="3" t="s">
        <v>1</v>
      </c>
      <c r="L21" s="25" t="str">
        <f>L3</f>
        <v>Anicet Manga</v>
      </c>
      <c r="M21" s="25"/>
      <c r="N21" s="1"/>
      <c r="O21" s="4"/>
      <c r="P21" s="26"/>
      <c r="Q21" s="26"/>
    </row>
    <row r="22" spans="1:17" ht="15.75" thickBot="1">
      <c r="A22" s="1"/>
      <c r="B22" s="5" t="s">
        <v>2</v>
      </c>
      <c r="C22" s="27">
        <f>C4+7</f>
        <v>45877</v>
      </c>
      <c r="D22" s="27"/>
      <c r="E22" s="1"/>
      <c r="F22" s="1"/>
      <c r="G22" s="1"/>
      <c r="H22" s="1"/>
      <c r="J22" s="1"/>
      <c r="K22" s="5" t="s">
        <v>2</v>
      </c>
      <c r="L22" s="27">
        <f>L4+7</f>
        <v>45891</v>
      </c>
      <c r="M22" s="27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IFERROR(TEXT(TimeSheet2471526[[#This Row],[Date]],"aaaa"), "")</f>
        <v>2025</v>
      </c>
      <c r="C25" s="8">
        <f t="shared" ref="C25:C30" si="3">C26-1</f>
        <v>45871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IFERROR(TEXT(TimeSheet24791729[[#This Row],[Date]],"aaaa"), "")</f>
        <v>2025</v>
      </c>
      <c r="L25" s="8">
        <f t="shared" ref="L25:L30" si="4">L26-1</f>
        <v>45885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IFERROR(TEXT(TimeSheet2471526[[#This Row],[Date]],"aaaa"), "")</f>
        <v>2025</v>
      </c>
      <c r="C26" s="8">
        <f t="shared" si="3"/>
        <v>45872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IFERROR(TEXT(TimeSheet24791729[[#This Row],[Date]],"aaaa"), "")</f>
        <v>2025</v>
      </c>
      <c r="L26" s="8">
        <f t="shared" si="4"/>
        <v>45886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IFERROR(TEXT(TimeSheet2471526[[#This Row],[Date]],"aaaa"), "")</f>
        <v>2025</v>
      </c>
      <c r="C27" s="8">
        <f t="shared" si="3"/>
        <v>45873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IFERROR(TEXT(TimeSheet24791729[[#This Row],[Date]],"aaaa"), "")</f>
        <v>2025</v>
      </c>
      <c r="L27" s="8">
        <f t="shared" si="4"/>
        <v>45887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IFERROR(TEXT(TimeSheet2471526[[#This Row],[Date]],"aaaa"), "")</f>
        <v>2025</v>
      </c>
      <c r="C28" s="8">
        <f t="shared" si="3"/>
        <v>45874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IFERROR(TEXT(TimeSheet24791729[[#This Row],[Date]],"aaaa"), "")</f>
        <v>2025</v>
      </c>
      <c r="L28" s="8">
        <f t="shared" si="4"/>
        <v>45888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IFERROR(TEXT(TimeSheet2471526[[#This Row],[Date]],"aaaa"), "")</f>
        <v>2025</v>
      </c>
      <c r="C29" s="8">
        <f t="shared" si="3"/>
        <v>45875</v>
      </c>
      <c r="D29" s="9"/>
      <c r="E29" s="9"/>
      <c r="F29" s="9"/>
      <c r="G29" s="10"/>
      <c r="H29" s="9"/>
      <c r="J29" s="1"/>
      <c r="K29" s="1" t="str">
        <f>IFERROR(TEXT(TimeSheet24791729[[#This Row],[Date]],"aaaa"), "")</f>
        <v>2025</v>
      </c>
      <c r="L29" s="8">
        <f t="shared" si="4"/>
        <v>45889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IFERROR(TEXT(TimeSheet2471526[[#This Row],[Date]],"aaaa"), "")</f>
        <v>2025</v>
      </c>
      <c r="C30" s="8">
        <f t="shared" si="3"/>
        <v>45876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IFERROR(TEXT(TimeSheet24791729[[#This Row],[Date]],"aaaa"), "")</f>
        <v>2025</v>
      </c>
      <c r="L30" s="8">
        <f t="shared" si="4"/>
        <v>45890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IFERROR(TEXT(TimeSheet2471526[[#This Row],[Date]],"aaaa"), "")</f>
        <v>2025</v>
      </c>
      <c r="C31" s="8">
        <f>C22</f>
        <v>45877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IFERROR(TEXT(TimeSheet24791729[[#This Row],[Date]],"aaaa"), "")</f>
        <v>2025</v>
      </c>
      <c r="L31" s="8">
        <f>L22</f>
        <v>45891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21"/>
      <c r="E33" s="21"/>
      <c r="F33" s="21"/>
      <c r="G33" s="21"/>
      <c r="H33" s="20"/>
      <c r="J33" s="1"/>
      <c r="K33" s="1"/>
      <c r="L33" s="1"/>
      <c r="M33" s="21"/>
      <c r="N33" s="21"/>
      <c r="O33" s="21"/>
      <c r="P33" s="21"/>
      <c r="Q33" s="20"/>
    </row>
    <row r="34" spans="1:17">
      <c r="A34" s="1"/>
      <c r="B34" s="1"/>
      <c r="C34" s="1"/>
      <c r="D34" s="22" t="s">
        <v>10</v>
      </c>
      <c r="E34" s="23"/>
      <c r="F34" s="23"/>
      <c r="G34" s="23"/>
      <c r="H34" s="17"/>
      <c r="J34" s="1"/>
      <c r="K34" s="1"/>
      <c r="L34" s="1"/>
      <c r="M34" s="22" t="s">
        <v>10</v>
      </c>
      <c r="N34" s="23"/>
      <c r="O34" s="23"/>
      <c r="P34" s="23"/>
      <c r="Q34" s="17"/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 Feb 25</vt:lpstr>
      <vt:lpstr>March 25</vt:lpstr>
      <vt:lpstr>April 25</vt:lpstr>
      <vt:lpstr>May 25</vt:lpstr>
      <vt:lpstr>June 25</vt:lpstr>
      <vt:lpstr>July 25</vt:lpstr>
      <vt:lpstr>August 25</vt:lpstr>
    </vt:vector>
  </TitlesOfParts>
  <Company>HSWT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Utilisateur Windows</cp:lastModifiedBy>
  <dcterms:created xsi:type="dcterms:W3CDTF">2025-05-07T08:26:55Z</dcterms:created>
  <dcterms:modified xsi:type="dcterms:W3CDTF">2025-08-07T19:32:55Z</dcterms:modified>
</cp:coreProperties>
</file>