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hembeni Mazamisa\Documents\Documents\Documents\Thembeni Mazamisa\My Documents\Consulting\EU\AGRO MOCKS\Timesheets\"/>
    </mc:Choice>
  </mc:AlternateContent>
  <bookViews>
    <workbookView xWindow="0" yWindow="0" windowWidth="20490" windowHeight="7230" activeTab="3"/>
  </bookViews>
  <sheets>
    <sheet name=" Feb 25" sheetId="1" r:id="rId1"/>
    <sheet name="March 25" sheetId="2" r:id="rId2"/>
    <sheet name="April 25" sheetId="3" r:id="rId3"/>
    <sheet name="May 25" sheetId="6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6" l="1"/>
  <c r="Q15" i="6"/>
  <c r="L14" i="6"/>
  <c r="P13" i="6"/>
  <c r="P15" i="6" s="1"/>
  <c r="O13" i="6"/>
  <c r="O15" i="6" s="1"/>
  <c r="L13" i="6"/>
  <c r="L12" i="6"/>
  <c r="L11" i="6"/>
  <c r="L10" i="6"/>
  <c r="L9" i="6"/>
  <c r="L8" i="6"/>
  <c r="R7" i="6"/>
  <c r="L7" i="6"/>
  <c r="L2" i="6"/>
  <c r="G38" i="6" l="1"/>
  <c r="D38" i="6"/>
  <c r="B37" i="6"/>
  <c r="F36" i="6"/>
  <c r="F38" i="6" s="1"/>
  <c r="E36" i="6"/>
  <c r="E38" i="6" s="1"/>
  <c r="B36" i="6"/>
  <c r="B35" i="6"/>
  <c r="B34" i="6"/>
  <c r="B33" i="6"/>
  <c r="B32" i="6"/>
  <c r="B31" i="6"/>
  <c r="H30" i="6"/>
  <c r="B30" i="6"/>
  <c r="B25" i="6"/>
  <c r="A25" i="6"/>
  <c r="B14" i="6"/>
  <c r="D15" i="6"/>
  <c r="G15" i="6"/>
  <c r="E15" i="6"/>
  <c r="F13" i="6"/>
  <c r="F15" i="6" s="1"/>
  <c r="E13" i="6"/>
  <c r="L21" i="3" l="1"/>
  <c r="L3" i="3"/>
  <c r="C21" i="3"/>
  <c r="L21" i="2"/>
  <c r="C21" i="2"/>
  <c r="L3" i="2"/>
  <c r="L21" i="1"/>
  <c r="C21" i="1"/>
  <c r="L3" i="1"/>
  <c r="B2" i="6"/>
  <c r="B2" i="3"/>
  <c r="K2" i="3" s="1"/>
  <c r="B2" i="2"/>
  <c r="B20" i="2" s="1"/>
  <c r="K20" i="1"/>
  <c r="B20" i="1"/>
  <c r="K2" i="1"/>
  <c r="C7" i="1"/>
  <c r="B7" i="1" s="1"/>
  <c r="H7" i="1"/>
  <c r="B8" i="1"/>
  <c r="C8" i="1"/>
  <c r="H8" i="1"/>
  <c r="C9" i="1"/>
  <c r="B9" i="1" s="1"/>
  <c r="H9" i="1"/>
  <c r="C10" i="1"/>
  <c r="B10" i="1" s="1"/>
  <c r="H10" i="1"/>
  <c r="C11" i="1"/>
  <c r="B11" i="1" s="1"/>
  <c r="H11" i="1"/>
  <c r="B12" i="1"/>
  <c r="C12" i="1"/>
  <c r="H12" i="1"/>
  <c r="C13" i="1"/>
  <c r="B13" i="1" s="1"/>
  <c r="H13" i="1"/>
  <c r="D14" i="1"/>
  <c r="E14" i="1"/>
  <c r="F14" i="1"/>
  <c r="G14" i="1"/>
  <c r="C13" i="6"/>
  <c r="B13" i="6" s="1"/>
  <c r="C12" i="6"/>
  <c r="B12" i="6" s="1"/>
  <c r="C11" i="6"/>
  <c r="B11" i="6" s="1"/>
  <c r="C10" i="6"/>
  <c r="B10" i="6" s="1"/>
  <c r="C9" i="6"/>
  <c r="B9" i="6" s="1"/>
  <c r="C8" i="6"/>
  <c r="B8" i="6"/>
  <c r="H7" i="6"/>
  <c r="H12" i="6" s="1"/>
  <c r="C7" i="6"/>
  <c r="B7" i="6" s="1"/>
  <c r="P32" i="3"/>
  <c r="O32" i="3"/>
  <c r="N32" i="3"/>
  <c r="M32" i="3"/>
  <c r="G32" i="3"/>
  <c r="F32" i="3"/>
  <c r="E32" i="3"/>
  <c r="D32" i="3"/>
  <c r="Q31" i="3"/>
  <c r="H31" i="3"/>
  <c r="Q30" i="3"/>
  <c r="H30" i="3"/>
  <c r="Q29" i="3"/>
  <c r="H29" i="3"/>
  <c r="Q28" i="3"/>
  <c r="H28" i="3"/>
  <c r="Q27" i="3"/>
  <c r="H27" i="3"/>
  <c r="Q26" i="3"/>
  <c r="H26" i="3"/>
  <c r="Q25" i="3"/>
  <c r="H25" i="3"/>
  <c r="P14" i="3"/>
  <c r="O14" i="3"/>
  <c r="N14" i="3"/>
  <c r="M14" i="3"/>
  <c r="G14" i="3"/>
  <c r="F14" i="3"/>
  <c r="E14" i="3"/>
  <c r="D14" i="3"/>
  <c r="Q13" i="3"/>
  <c r="H13" i="3"/>
  <c r="Q12" i="3"/>
  <c r="H12" i="3"/>
  <c r="Q11" i="3"/>
  <c r="H11" i="3"/>
  <c r="Q10" i="3"/>
  <c r="H10" i="3"/>
  <c r="Q9" i="3"/>
  <c r="H9" i="3"/>
  <c r="Q8" i="3"/>
  <c r="H8" i="3"/>
  <c r="Q7" i="3"/>
  <c r="H7" i="3"/>
  <c r="L22" i="2"/>
  <c r="L4" i="2"/>
  <c r="C22" i="2"/>
  <c r="P32" i="2"/>
  <c r="O32" i="2"/>
  <c r="N32" i="2"/>
  <c r="M32" i="2"/>
  <c r="G32" i="2"/>
  <c r="F32" i="2"/>
  <c r="E32" i="2"/>
  <c r="D32" i="2"/>
  <c r="Q31" i="2"/>
  <c r="L31" i="2"/>
  <c r="K31" i="2" s="1"/>
  <c r="H31" i="2"/>
  <c r="C31" i="2"/>
  <c r="C30" i="2" s="1"/>
  <c r="B31" i="2"/>
  <c r="Q30" i="2"/>
  <c r="H30" i="2"/>
  <c r="Q29" i="2"/>
  <c r="H29" i="2"/>
  <c r="Q28" i="2"/>
  <c r="H28" i="2"/>
  <c r="Q27" i="2"/>
  <c r="H27" i="2"/>
  <c r="Q26" i="2"/>
  <c r="H26" i="2"/>
  <c r="Q25" i="2"/>
  <c r="H25" i="2"/>
  <c r="H32" i="2" s="1"/>
  <c r="P14" i="2"/>
  <c r="O14" i="2"/>
  <c r="N14" i="2"/>
  <c r="M14" i="2"/>
  <c r="G14" i="2"/>
  <c r="F14" i="2"/>
  <c r="E14" i="2"/>
  <c r="D14" i="2"/>
  <c r="Q13" i="2"/>
  <c r="L13" i="2"/>
  <c r="K13" i="2" s="1"/>
  <c r="H13" i="2"/>
  <c r="C13" i="2"/>
  <c r="B13" i="2"/>
  <c r="Q12" i="2"/>
  <c r="H12" i="2"/>
  <c r="C12" i="2"/>
  <c r="B12" i="2" s="1"/>
  <c r="Q11" i="2"/>
  <c r="H11" i="2"/>
  <c r="C11" i="2"/>
  <c r="B11" i="2"/>
  <c r="Q10" i="2"/>
  <c r="H10" i="2"/>
  <c r="C10" i="2"/>
  <c r="B10" i="2" s="1"/>
  <c r="Q9" i="2"/>
  <c r="H9" i="2"/>
  <c r="C9" i="2"/>
  <c r="B9" i="2"/>
  <c r="Q8" i="2"/>
  <c r="H8" i="2"/>
  <c r="C8" i="2"/>
  <c r="B8" i="2" s="1"/>
  <c r="Q7" i="2"/>
  <c r="Q14" i="2" s="1"/>
  <c r="H7" i="2"/>
  <c r="C7" i="2"/>
  <c r="B7" i="2" s="1"/>
  <c r="L7" i="1"/>
  <c r="L8" i="1"/>
  <c r="L9" i="1"/>
  <c r="L10" i="1"/>
  <c r="L11" i="1"/>
  <c r="L12" i="1"/>
  <c r="L13" i="1"/>
  <c r="P32" i="1"/>
  <c r="O32" i="1"/>
  <c r="N32" i="1"/>
  <c r="M32" i="1"/>
  <c r="Q31" i="1"/>
  <c r="L31" i="1"/>
  <c r="K31" i="1"/>
  <c r="Q30" i="1"/>
  <c r="L30" i="1"/>
  <c r="L29" i="1" s="1"/>
  <c r="Q29" i="1"/>
  <c r="Q28" i="1"/>
  <c r="Q27" i="1"/>
  <c r="Q26" i="1"/>
  <c r="Q25" i="1"/>
  <c r="Q32" i="1" s="1"/>
  <c r="P14" i="1"/>
  <c r="O14" i="1"/>
  <c r="N14" i="1"/>
  <c r="M14" i="1"/>
  <c r="Q13" i="1"/>
  <c r="K13" i="1"/>
  <c r="Q12" i="1"/>
  <c r="K12" i="1"/>
  <c r="Q11" i="1"/>
  <c r="K11" i="1"/>
  <c r="Q10" i="1"/>
  <c r="K10" i="1"/>
  <c r="Q9" i="1"/>
  <c r="K9" i="1"/>
  <c r="Q8" i="1"/>
  <c r="K8" i="1"/>
  <c r="Q7" i="1"/>
  <c r="Q14" i="1" s="1"/>
  <c r="K7" i="1"/>
  <c r="C31" i="1"/>
  <c r="C30" i="1" s="1"/>
  <c r="G32" i="1"/>
  <c r="F32" i="1"/>
  <c r="E32" i="1"/>
  <c r="D32" i="1"/>
  <c r="H31" i="1"/>
  <c r="H30" i="1"/>
  <c r="H29" i="1"/>
  <c r="H28" i="1"/>
  <c r="H27" i="1"/>
  <c r="H26" i="1"/>
  <c r="H25" i="1"/>
  <c r="H32" i="1" s="1"/>
  <c r="H14" i="1" l="1"/>
  <c r="A2" i="1" s="1"/>
  <c r="Q32" i="2"/>
  <c r="H14" i="2"/>
  <c r="H32" i="3"/>
  <c r="H14" i="3"/>
  <c r="Q14" i="3"/>
  <c r="Q32" i="3"/>
  <c r="B20" i="3"/>
  <c r="K2" i="2"/>
  <c r="K20" i="3"/>
  <c r="K20" i="2"/>
  <c r="C29" i="1"/>
  <c r="B30" i="1"/>
  <c r="C13" i="3"/>
  <c r="B13" i="3" s="1"/>
  <c r="C22" i="3"/>
  <c r="C8" i="3"/>
  <c r="B8" i="3" s="1"/>
  <c r="C7" i="3"/>
  <c r="B7" i="3" s="1"/>
  <c r="C10" i="3"/>
  <c r="B10" i="3" s="1"/>
  <c r="C9" i="3"/>
  <c r="B9" i="3" s="1"/>
  <c r="C12" i="3"/>
  <c r="B12" i="3" s="1"/>
  <c r="C11" i="3"/>
  <c r="B11" i="3" s="1"/>
  <c r="C29" i="2"/>
  <c r="B30" i="2"/>
  <c r="L12" i="2"/>
  <c r="L30" i="2"/>
  <c r="L28" i="1"/>
  <c r="K29" i="1"/>
  <c r="K30" i="1"/>
  <c r="B31" i="1"/>
  <c r="A2" i="2" l="1"/>
  <c r="A2" i="3" s="1"/>
  <c r="A2" i="6" s="1"/>
  <c r="B29" i="1"/>
  <c r="C28" i="1"/>
  <c r="C31" i="3"/>
  <c r="L4" i="3"/>
  <c r="K30" i="2"/>
  <c r="L29" i="2"/>
  <c r="K12" i="2"/>
  <c r="L11" i="2"/>
  <c r="C28" i="2"/>
  <c r="B29" i="2"/>
  <c r="K28" i="1"/>
  <c r="L27" i="1"/>
  <c r="C27" i="1" l="1"/>
  <c r="B28" i="1"/>
  <c r="L13" i="3"/>
  <c r="L22" i="3"/>
  <c r="L31" i="3" s="1"/>
  <c r="C30" i="3"/>
  <c r="B31" i="3"/>
  <c r="C27" i="2"/>
  <c r="B28" i="2"/>
  <c r="K11" i="2"/>
  <c r="L10" i="2"/>
  <c r="K29" i="2"/>
  <c r="L28" i="2"/>
  <c r="K27" i="1"/>
  <c r="L26" i="1"/>
  <c r="C26" i="1" l="1"/>
  <c r="B27" i="1"/>
  <c r="B30" i="3"/>
  <c r="C29" i="3"/>
  <c r="K31" i="3"/>
  <c r="L30" i="3"/>
  <c r="L12" i="3"/>
  <c r="K13" i="3"/>
  <c r="K10" i="2"/>
  <c r="L9" i="2"/>
  <c r="K28" i="2"/>
  <c r="L27" i="2"/>
  <c r="C26" i="2"/>
  <c r="B27" i="2"/>
  <c r="L25" i="1"/>
  <c r="K25" i="1" s="1"/>
  <c r="K26" i="1"/>
  <c r="B26" i="1" l="1"/>
  <c r="C25" i="1"/>
  <c r="B25" i="1" s="1"/>
  <c r="K30" i="3"/>
  <c r="L29" i="3"/>
  <c r="C28" i="3"/>
  <c r="B29" i="3"/>
  <c r="K12" i="3"/>
  <c r="L11" i="3"/>
  <c r="K9" i="2"/>
  <c r="L8" i="2"/>
  <c r="K27" i="2"/>
  <c r="L26" i="2"/>
  <c r="C25" i="2"/>
  <c r="B25" i="2" s="1"/>
  <c r="B26" i="2"/>
  <c r="B28" i="3" l="1"/>
  <c r="C27" i="3"/>
  <c r="K11" i="3"/>
  <c r="L10" i="3"/>
  <c r="L28" i="3"/>
  <c r="K29" i="3"/>
  <c r="K8" i="2"/>
  <c r="L7" i="2"/>
  <c r="K7" i="2" s="1"/>
  <c r="K26" i="2"/>
  <c r="L25" i="2"/>
  <c r="K25" i="2" s="1"/>
  <c r="L9" i="3" l="1"/>
  <c r="K10" i="3"/>
  <c r="C26" i="3"/>
  <c r="B27" i="3"/>
  <c r="K28" i="3"/>
  <c r="L27" i="3"/>
  <c r="B26" i="3" l="1"/>
  <c r="C25" i="3"/>
  <c r="B25" i="3" s="1"/>
  <c r="K27" i="3"/>
  <c r="L26" i="3"/>
  <c r="K9" i="3"/>
  <c r="L8" i="3"/>
  <c r="K26" i="3" l="1"/>
  <c r="L25" i="3"/>
  <c r="K25" i="3" s="1"/>
  <c r="L7" i="3"/>
  <c r="K7" i="3" s="1"/>
  <c r="K8" i="3"/>
</calcChain>
</file>

<file path=xl/comments1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<sst xmlns="http://schemas.openxmlformats.org/spreadsheetml/2006/main" count="234" uniqueCount="43">
  <si>
    <t>Weekly Time Record</t>
  </si>
  <si>
    <t>Name:</t>
  </si>
  <si>
    <t>Week ending:</t>
  </si>
  <si>
    <t>Day</t>
  </si>
  <si>
    <t>Date</t>
  </si>
  <si>
    <t>Online event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</si>
  <si>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</si>
  <si>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</si>
  <si>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</si>
  <si>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</si>
  <si>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</si>
  <si>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</si>
  <si>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</si>
  <si>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NICOSA</t>
  </si>
  <si>
    <t>Thembeni Mazamisa</t>
  </si>
  <si>
    <t>Travel to Ethiopia</t>
  </si>
  <si>
    <t>Travel</t>
  </si>
  <si>
    <t>Session 1</t>
  </si>
  <si>
    <t>Introduction</t>
  </si>
  <si>
    <t>Planning KOM</t>
  </si>
  <si>
    <t>02/05/2025</t>
  </si>
  <si>
    <t>Signature:</t>
  </si>
  <si>
    <t>Prep travel docs</t>
  </si>
  <si>
    <t>Visa applicaton</t>
  </si>
  <si>
    <t>18/04/2025</t>
  </si>
  <si>
    <t>25/04/2025</t>
  </si>
  <si>
    <t>Going through WP</t>
  </si>
  <si>
    <t>Date: 04.04.25</t>
  </si>
  <si>
    <t>Project prep</t>
  </si>
  <si>
    <t>11/04/2025</t>
  </si>
  <si>
    <t>Project Prep</t>
  </si>
  <si>
    <t>Online Meeting</t>
  </si>
  <si>
    <t>Project  Prep</t>
  </si>
  <si>
    <t>Online meeting</t>
  </si>
  <si>
    <t>Team update on KOM</t>
  </si>
  <si>
    <t>Unpacking WP</t>
  </si>
  <si>
    <t xml:space="preserve"> Unpacking of TFs</t>
  </si>
  <si>
    <t>09/05/2025</t>
  </si>
  <si>
    <t>Mission statement</t>
  </si>
  <si>
    <t>16/05/2025</t>
  </si>
  <si>
    <t>Emails</t>
  </si>
  <si>
    <t>Calls</t>
  </si>
  <si>
    <t>Timesheet Updating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</si>
</sst>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&lt;=9999999]###\-####;\(###\)\ ###\-####"/>
    <numFmt numFmtId="165" formatCode="_-* #,##0.00\ _€_-;\-* #,##0.00\ _€_-;_-* &quot;-&quot;??\ _€_-;_-@_-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 style="thin">
        <color auto="1"/>
      </top>
      <bottom style="thin">
        <color rgb="FF7F7F7F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/>
      <right style="thin">
        <color rgb="FF7F7F7F"/>
      </right>
      <top style="thin">
        <color auto="1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theme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42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5" fontId="0" fillId="0" borderId="14" xfId="0" applyNumberFormat="1" applyBorder="1" applyAlignment="1">
      <alignment horizontal="left" vertical="center" wrapText="1" indent="1"/>
    </xf>
    <xf numFmtId="0" fontId="7" fillId="0" borderId="0" xfId="8" applyAlignment="1">
      <alignment vertical="center"/>
    </xf>
    <xf numFmtId="14" fontId="8" fillId="0" borderId="5" xfId="10" applyFill="1" applyBorder="1" applyAlignment="1">
      <alignment horizontal="left" wrapText="1"/>
    </xf>
    <xf numFmtId="43" fontId="12" fillId="3" borderId="6" xfId="1" applyFont="1" applyFill="1" applyBorder="1" applyAlignment="1">
      <alignment horizontal="right" vertical="center" indent="1"/>
    </xf>
    <xf numFmtId="43" fontId="0" fillId="3" borderId="6" xfId="1" applyFont="1" applyFill="1" applyBorder="1" applyAlignment="1">
      <alignment horizontal="right" vertical="center" indent="1"/>
    </xf>
    <xf numFmtId="49" fontId="12" fillId="3" borderId="6" xfId="1" applyNumberFormat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2" borderId="12" xfId="7" applyFont="1" applyBorder="1" applyAlignment="1">
      <alignment horizontal="left" wrapText="1"/>
    </xf>
    <xf numFmtId="0" fontId="0" fillId="2" borderId="13" xfId="7" applyFont="1" applyBorder="1" applyAlignment="1">
      <alignment horizontal="left" wrapText="1"/>
    </xf>
    <xf numFmtId="14" fontId="8" fillId="0" borderId="11" xfId="10" applyFill="1" applyBorder="1" applyAlignment="1">
      <alignment horizontal="left" wrapText="1"/>
    </xf>
    <xf numFmtId="0" fontId="6" fillId="2" borderId="8" xfId="7" applyBorder="1" applyAlignment="1">
      <alignment horizontal="left" wrapText="1"/>
    </xf>
    <xf numFmtId="0" fontId="6" fillId="2" borderId="9" xfId="7" applyBorder="1" applyAlignment="1">
      <alignment horizontal="left" wrapText="1"/>
    </xf>
    <xf numFmtId="0" fontId="6" fillId="2" borderId="10" xfId="7" applyBorder="1" applyAlignment="1">
      <alignment horizontal="left" wrapText="1"/>
    </xf>
    <xf numFmtId="0" fontId="0" fillId="0" borderId="7" xfId="8" applyFont="1" applyBorder="1" applyAlignment="1">
      <alignment vertical="center"/>
    </xf>
    <xf numFmtId="0" fontId="0" fillId="0" borderId="0" xfId="8" applyFont="1" applyAlignment="1">
      <alignment vertical="center" wrapText="1"/>
    </xf>
    <xf numFmtId="43" fontId="0" fillId="0" borderId="0" xfId="1" applyFont="1" applyFill="1" applyBorder="1" applyAlignment="1">
      <alignment horizontal="right" vertical="center" wrapText="1" indent="1"/>
    </xf>
  </cellXfs>
  <cellStyles count="11">
    <cellStyle name="Comma" xfId="1" builtinId="3"/>
    <cellStyle name="Date" xfId="10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/>
    <cellStyle name="Title" xfId="2" builtinId="15"/>
  </cellStyles>
  <dxfs count="23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>
      <tableStyleElement type="wholeTable" dxfId="22"/>
      <tableStyleElement type="headerRow" dxfId="21"/>
      <tableStyleElement type="firstColumn" dxfId="20"/>
      <tableStyleElement type="lastColumn" dxfId="19"/>
    </tableStyle>
    <tableStyle name="Weekly time sheet 2" pivot="0" count="4">
      <tableStyleElement type="wholeTable" dxfId="18"/>
      <tableStyleElement type="headerRow" dxfId="17"/>
      <tableStyleElement type="firstColumn" dxfId="16"/>
      <tableStyleElement type="lastColumn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30157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B5EF7DB-EEC4-4557-885A-E2B198F3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75876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2C4A912B-1A1C-4088-9825-65BB4AA82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118716</xdr:colOff>
      <xdr:row>18</xdr:row>
      <xdr:rowOff>26708</xdr:rowOff>
    </xdr:from>
    <xdr:to>
      <xdr:col>1</xdr:col>
      <xdr:colOff>374678</xdr:colOff>
      <xdr:row>19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78927363-49CA-4DAB-8006-0B8502D1128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4" name="Picture 2">
          <a:extLst>
            <a:ext uri="{FF2B5EF4-FFF2-40B4-BE49-F238E27FC236}">
              <a16:creationId xmlns:a16="http://schemas.microsoft.com/office/drawing/2014/main" id="{D62C908E-F8F5-4233-8480-84129EC66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5" name="Picture 3">
          <a:extLst>
            <a:ext uri="{FF2B5EF4-FFF2-40B4-BE49-F238E27FC236}">
              <a16:creationId xmlns:a16="http://schemas.microsoft.com/office/drawing/2014/main" id="{BA5B7E15-06B9-48A3-A9D8-478BD3C9337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BC71D544-B1AE-4290-92F5-9A7477731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E90B5233-4B0F-4FE6-89BD-0B7F8914C5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66667</xdr:colOff>
      <xdr:row>0</xdr:row>
      <xdr:rowOff>43733</xdr:rowOff>
    </xdr:from>
    <xdr:to>
      <xdr:col>1</xdr:col>
      <xdr:colOff>485784</xdr:colOff>
      <xdr:row>0</xdr:row>
      <xdr:rowOff>502142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id="{A80F8BE4-344A-4B92-BE46-3B768099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8667" y="43733"/>
          <a:ext cx="419117" cy="45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20632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7B22276C-593A-4792-A221-9BD9D4EEB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118715</xdr:colOff>
      <xdr:row>0</xdr:row>
      <xdr:rowOff>26708</xdr:rowOff>
    </xdr:from>
    <xdr:to>
      <xdr:col>1</xdr:col>
      <xdr:colOff>374677</xdr:colOff>
      <xdr:row>1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F33B924A-4256-404E-B219-6393943DABB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171126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183DC772-909C-4C2A-B1A6-21543C273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867275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103412</xdr:colOff>
      <xdr:row>17</xdr:row>
      <xdr:rowOff>112065</xdr:rowOff>
    </xdr:from>
    <xdr:to>
      <xdr:col>1</xdr:col>
      <xdr:colOff>447132</xdr:colOff>
      <xdr:row>19</xdr:row>
      <xdr:rowOff>2234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3991884A-4882-4E76-82A5-1ABB1A4764D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5412" y="4398315"/>
          <a:ext cx="343720" cy="37594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A4BEA4EA-8D18-4DDC-9F9C-2BCDA107D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7275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F1AF8E11-7B13-4B3F-9139-F5D9A08A031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8" name="Picture 2">
          <a:extLst>
            <a:ext uri="{FF2B5EF4-FFF2-40B4-BE49-F238E27FC236}">
              <a16:creationId xmlns:a16="http://schemas.microsoft.com/office/drawing/2014/main" id="{27ACF024-0EFC-4327-9728-A5817AAD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9" name="Picture 3">
          <a:extLst>
            <a:ext uri="{FF2B5EF4-FFF2-40B4-BE49-F238E27FC236}">
              <a16:creationId xmlns:a16="http://schemas.microsoft.com/office/drawing/2014/main" id="{F9BEA2F9-2CD8-4C17-AA8E-D6B58252F08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E1315A-2C7D-4333-9CF3-65D5E571D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138718</xdr:colOff>
      <xdr:row>0</xdr:row>
      <xdr:rowOff>83858</xdr:rowOff>
    </xdr:from>
    <xdr:to>
      <xdr:col>1</xdr:col>
      <xdr:colOff>394680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6DB6544-0E20-4E44-9455-AEF75ABA4F0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0718" y="838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D144EE3-3A28-4C1A-900E-063159CB2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991100"/>
          <a:ext cx="1208493" cy="503751"/>
        </a:xfrm>
        <a:prstGeom prst="rect">
          <a:avLst/>
        </a:prstGeom>
      </xdr:spPr>
    </xdr:pic>
    <xdr:clientData/>
  </xdr:twoCellAnchor>
  <xdr:twoCellAnchor editAs="oneCell">
    <xdr:from>
      <xdr:col>1</xdr:col>
      <xdr:colOff>111250</xdr:colOff>
      <xdr:row>18</xdr:row>
      <xdr:rowOff>27471</xdr:rowOff>
    </xdr:from>
    <xdr:to>
      <xdr:col>1</xdr:col>
      <xdr:colOff>374525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21B3B0B6-23FD-4C41-A1E3-91686FB5884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3250" y="4637571"/>
          <a:ext cx="263275" cy="28795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E1A073C3-F9FE-4C43-8B52-996CA9C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50196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C4C000A0-C94F-4526-808C-E882C0AA7C1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6368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B3C5319-4A27-46F9-A079-49E6F3D9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6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CA72DAB6-2E59-4559-ADFD-F63FC78B26F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8</xdr:col>
      <xdr:colOff>85725</xdr:colOff>
      <xdr:row>3</xdr:row>
      <xdr:rowOff>86889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123665</xdr:colOff>
      <xdr:row>0</xdr:row>
      <xdr:rowOff>80044</xdr:rowOff>
    </xdr:from>
    <xdr:to>
      <xdr:col>1</xdr:col>
      <xdr:colOff>343060</xdr:colOff>
      <xdr:row>1</xdr:row>
      <xdr:rowOff>5683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5665" y="80044"/>
          <a:ext cx="219395" cy="23996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457200</xdr:colOff>
      <xdr:row>24</xdr:row>
      <xdr:rowOff>97156</xdr:rowOff>
    </xdr:from>
    <xdr:ext cx="1485900" cy="618383"/>
    <xdr:pic>
      <xdr:nvPicPr>
        <xdr:cNvPr id="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1</xdr:col>
      <xdr:colOff>123665</xdr:colOff>
      <xdr:row>23</xdr:row>
      <xdr:rowOff>80044</xdr:rowOff>
    </xdr:from>
    <xdr:ext cx="219395" cy="230439"/>
    <xdr:pic>
      <xdr:nvPicPr>
        <xdr:cNvPr id="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800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457200</xdr:colOff>
      <xdr:row>1</xdr:row>
      <xdr:rowOff>97156</xdr:rowOff>
    </xdr:from>
    <xdr:ext cx="1485900" cy="618383"/>
    <xdr:pic>
      <xdr:nvPicPr>
        <xdr:cNvPr id="9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5793106"/>
          <a:ext cx="1485900" cy="618383"/>
        </a:xfrm>
        <a:prstGeom prst="rect">
          <a:avLst/>
        </a:prstGeom>
      </xdr:spPr>
    </xdr:pic>
    <xdr:clientData/>
  </xdr:oneCellAnchor>
  <xdr:oneCellAnchor>
    <xdr:from>
      <xdr:col>11</xdr:col>
      <xdr:colOff>123665</xdr:colOff>
      <xdr:row>0</xdr:row>
      <xdr:rowOff>80044</xdr:rowOff>
    </xdr:from>
    <xdr:ext cx="219395" cy="230439"/>
    <xdr:pic>
      <xdr:nvPicPr>
        <xdr:cNvPr id="10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54711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12</xdr:col>
      <xdr:colOff>1085850</xdr:colOff>
      <xdr:row>14</xdr:row>
      <xdr:rowOff>209550</xdr:rowOff>
    </xdr:from>
    <xdr:to>
      <xdr:col>14</xdr:col>
      <xdr:colOff>191366</xdr:colOff>
      <xdr:row>16</xdr:row>
      <xdr:rowOff>27467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29100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4</xdr:col>
      <xdr:colOff>467591</xdr:colOff>
      <xdr:row>16</xdr:row>
      <xdr:rowOff>36992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4238625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467591</xdr:colOff>
      <xdr:row>39</xdr:row>
      <xdr:rowOff>27467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9239250"/>
          <a:ext cx="1201016" cy="40846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6" name="TimeSheet247" displayName="TimeSheet247" ref="B24:H31" totalsRowShown="0">
  <autoFilter ref="B24:H31"/>
  <tableColumns count="7">
    <tableColumn id="1" name="Day">
      <calculatedColumnFormula>IFERROR(TEXT(TimeSheet247[[#This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4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0.xml><?xml version="1.0" encoding="utf-8"?>
<table xmlns="http://schemas.openxmlformats.org/spreadsheetml/2006/main" id="18" name="TimeSheet2471519" displayName="TimeSheet2471519" ref="B24:H31" totalsRowShown="0">
  <autoFilter ref="B24:H31"/>
  <tableColumns count="7">
    <tableColumn id="1" name="Day">
      <calculatedColumnFormula>IFERROR(TEXT(TimeSheet2471519[[#This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5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1.xml><?xml version="1.0" encoding="utf-8"?>
<table xmlns="http://schemas.openxmlformats.org/spreadsheetml/2006/main" id="19" name="TimeSheet281620" displayName="TimeSheet281620" ref="K6:Q13" totalsRowShown="0">
  <autoFilter ref="K6:Q13"/>
  <tableColumns count="7">
    <tableColumn id="1" name="Day">
      <calculatedColumnFormula>IFERROR(TEXT(TimeSheet281620[[#This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4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2.xml><?xml version="1.0" encoding="utf-8"?>
<table xmlns="http://schemas.openxmlformats.org/spreadsheetml/2006/main" id="20" name="TimeSheet24791721" displayName="TimeSheet24791721" ref="K24:Q31" totalsRowShown="0">
  <autoFilter ref="K24:Q31"/>
  <tableColumns count="7">
    <tableColumn id="1" name="Day">
      <calculatedColumnFormula>IFERROR(TEXT(TimeSheet24791721[[#This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3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3.xml><?xml version="1.0" encoding="utf-8"?>
<table xmlns="http://schemas.openxmlformats.org/spreadsheetml/2006/main" id="21" name="TimeSheet2141822" displayName="TimeSheet2141822" ref="B6:H14" totalsRowShown="0">
  <autoFilter ref="B6:H14"/>
  <tableColumns count="7">
    <tableColumn id="1" name="Day">
      <calculatedColumnFormula>IFERROR(TEXT(TimeSheet2141822[[#This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4.xml><?xml version="1.0" encoding="utf-8"?>
<table xmlns="http://schemas.openxmlformats.org/spreadsheetml/2006/main" id="2" name="TimeSheet21418223" displayName="TimeSheet21418223" ref="B29:H37" totalsRowShown="0">
  <autoFilter ref="B29:H37"/>
  <tableColumns count="7">
    <tableColumn id="1" name="Day">
      <calculatedColumnFormula>IFERROR(TEXT(TimeSheet21418223[[#This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"/>
    <tableColumn id="7" name="Total">
      <calculatedColumnFormula>IFERROR(SUM(D30:G30),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5.xml><?xml version="1.0" encoding="utf-8"?>
<table xmlns="http://schemas.openxmlformats.org/spreadsheetml/2006/main" id="4" name="TimeSheet214182235" displayName="TimeSheet214182235" ref="L6:R14" totalsRowShown="0">
  <autoFilter ref="L6:R14"/>
  <tableColumns count="7">
    <tableColumn id="1" name="Day">
      <calculatedColumnFormula>IFERROR(TEXT(TimeSheet214182235[[#This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0"/>
    <tableColumn id="7" name="Total">
      <calculatedColumnFormula>IFERROR(SUM(N7:Q7),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id="7" name="TimeSheet28" displayName="TimeSheet28" ref="K6:Q13" totalsRowShown="0">
  <autoFilter ref="K6:Q13"/>
  <tableColumns count="7">
    <tableColumn id="1" name="Day">
      <calculatedColumnFormula>IFERROR(TEXT(TimeSheet28[[#This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3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id="8" name="TimeSheet2479" displayName="TimeSheet2479" ref="K24:Q31" totalsRowShown="0">
  <autoFilter ref="K24:Q31"/>
  <tableColumns count="7">
    <tableColumn id="1" name="Day">
      <calculatedColumnFormula>IFERROR(TEXT(TimeSheet2479[[#This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2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id="1" name="TimeSheet2" displayName="TimeSheet2" ref="B6:H13" totalsRowShown="0">
  <autoFilter ref="B6:H13"/>
  <tableColumns count="7">
    <tableColumn id="1" name="Day">
      <calculatedColumnFormula>IFERROR(TEXT(TimeSheet2[[#This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1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id="13" name="TimeSheet214" displayName="TimeSheet214" ref="B6:H13" totalsRowShown="0">
  <autoFilter ref="B6:H13"/>
  <tableColumns count="7">
    <tableColumn id="1" name="Day">
      <calculatedColumnFormula>IFERROR(TEXT(TimeSheet214[[#This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0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id="14" name="TimeSheet24715" displayName="TimeSheet24715" ref="B24:H31" totalsRowShown="0">
  <autoFilter ref="B24:H31"/>
  <tableColumns count="7">
    <tableColumn id="1" name="Day">
      <calculatedColumnFormula>IFERROR(TEXT(TimeSheet24715[[#This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9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id="15" name="TimeSheet2816" displayName="TimeSheet2816" ref="K6:Q13" totalsRowShown="0">
  <autoFilter ref="K6:Q13"/>
  <tableColumns count="7">
    <tableColumn id="1" name="Day">
      <calculatedColumnFormula>IFERROR(TEXT(TimeSheet2816[[#This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8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id="16" name="TimeSheet247917" displayName="TimeSheet247917" ref="K24:Q31" totalsRowShown="0">
  <autoFilter ref="K24:Q31"/>
  <tableColumns count="7">
    <tableColumn id="1" name="Day">
      <calculatedColumnFormula>IFERROR(TEXT(TimeSheet247917[[#This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7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id="17" name="TimeSheet21418" displayName="TimeSheet21418" ref="B6:H13" totalsRowShown="0">
  <autoFilter ref="B6:H13"/>
  <tableColumns count="7">
    <tableColumn id="1" name="Day">
      <calculatedColumnFormula>IFERROR(TEXT(TimeSheet21418[[#This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6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omments" Target="../comments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topLeftCell="A7" workbookViewId="0">
      <selection activeCell="I11" sqref="I11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40.5" customHeight="1" thickBot="1">
      <c r="A1" s="1"/>
      <c r="B1" s="29" t="s">
        <v>0</v>
      </c>
      <c r="C1" s="29"/>
      <c r="D1" s="29"/>
      <c r="E1" s="29"/>
      <c r="F1" s="29"/>
      <c r="G1" s="29"/>
      <c r="H1" s="29"/>
      <c r="J1" s="1"/>
      <c r="K1" s="29" t="s">
        <v>0</v>
      </c>
      <c r="L1" s="29"/>
      <c r="M1" s="29"/>
      <c r="N1" s="29"/>
      <c r="O1" s="29"/>
      <c r="P1" s="29"/>
      <c r="Q1" s="29"/>
    </row>
    <row r="2" spans="1:17" ht="20.25" thickBot="1">
      <c r="A2" s="14">
        <f>H14+H32+Q14+Q32</f>
        <v>2</v>
      </c>
      <c r="B2" s="2" t="s">
        <v>13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.75" customHeight="1" thickBot="1">
      <c r="A3" s="1"/>
      <c r="B3" s="3" t="s">
        <v>1</v>
      </c>
      <c r="C3" s="33" t="s">
        <v>14</v>
      </c>
      <c r="D3" s="34"/>
      <c r="E3" s="1"/>
      <c r="F3" s="4"/>
      <c r="G3" s="31"/>
      <c r="H3" s="31"/>
      <c r="J3" s="1"/>
      <c r="K3" s="3" t="s">
        <v>1</v>
      </c>
      <c r="L3" s="30" t="str">
        <f>C3</f>
        <v>Thembeni Mazamisa</v>
      </c>
      <c r="M3" s="30"/>
      <c r="N3" s="1"/>
      <c r="O3" s="4"/>
      <c r="P3" s="31"/>
      <c r="Q3" s="31"/>
    </row>
    <row r="4" spans="1:17" ht="15.75" thickBot="1">
      <c r="A4" s="1"/>
      <c r="B4" s="5" t="s">
        <v>2</v>
      </c>
      <c r="C4" s="35">
        <v>45695</v>
      </c>
      <c r="D4" s="35"/>
      <c r="E4" s="1"/>
      <c r="F4" s="1"/>
      <c r="G4" s="1"/>
      <c r="H4" s="1"/>
      <c r="J4" s="1"/>
      <c r="K4" s="5" t="s">
        <v>2</v>
      </c>
      <c r="L4" s="32">
        <v>45709</v>
      </c>
      <c r="M4" s="32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IFERROR(TEXT(TimeSheet2[[#This Row],[Date]],"aaaa"), "")</f>
        <v>Samstag</v>
      </c>
      <c r="C7" s="8">
        <f>IFERROR(IF($C$4=0,"",$C$4-6), "")</f>
        <v>45689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IFERROR(TEXT(TimeSheet28[[#This Row],[Date]],"aaaa"), "")</f>
        <v>Samstag</v>
      </c>
      <c r="L7" s="8">
        <f t="shared" ref="L7:L12" si="0">L8-1</f>
        <v>45703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IFERROR(TEXT(TimeSheet2[[#This Row],[Date]],"aaaa"), "")</f>
        <v>Sonntag</v>
      </c>
      <c r="C8" s="8">
        <f>IFERROR(IF($C$4=0,"",$C$4-5), "")</f>
        <v>45690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IFERROR(TEXT(TimeSheet28[[#This Row],[Date]],"aaaa"), "")</f>
        <v>Sonntag</v>
      </c>
      <c r="L8" s="8">
        <f t="shared" si="0"/>
        <v>45704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IFERROR(TEXT(TimeSheet2[[#This Row],[Date]],"aaaa"), "")</f>
        <v>Montag</v>
      </c>
      <c r="C9" s="8">
        <f>IFERROR(IF($C$4=0,"",$C$4-4), "")</f>
        <v>45691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IFERROR(TEXT(TimeSheet28[[#This Row],[Date]],"aaaa"), "")</f>
        <v>Montag</v>
      </c>
      <c r="L9" s="8">
        <f t="shared" si="0"/>
        <v>45705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IFERROR(TEXT(TimeSheet2[[#This Row],[Date]],"aaaa"), "")</f>
        <v>Dienstag</v>
      </c>
      <c r="C10" s="8">
        <f>IFERROR(IF($C$4=0,"",$C$4-3), "")</f>
        <v>45692</v>
      </c>
      <c r="D10" s="9">
        <v>1</v>
      </c>
      <c r="E10" s="9"/>
      <c r="F10" s="9"/>
      <c r="G10" s="10" t="s">
        <v>28</v>
      </c>
      <c r="H10" s="9">
        <f>IFERROR(SUM(D10:G10), "")</f>
        <v>1</v>
      </c>
      <c r="J10" s="1"/>
      <c r="K10" s="1" t="str">
        <f>IFERROR(TEXT(TimeSheet28[[#This Row],[Date]],"aaaa"), "")</f>
        <v>Dienstag</v>
      </c>
      <c r="L10" s="8">
        <f t="shared" si="0"/>
        <v>45706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IFERROR(TEXT(TimeSheet2[[#This Row],[Date]],"aaaa"), "")</f>
        <v>Mittwoch</v>
      </c>
      <c r="C11" s="8">
        <f>IFERROR(IF($C$4=0,"",$C$4-2), "")</f>
        <v>45693</v>
      </c>
      <c r="D11" s="9">
        <v>1</v>
      </c>
      <c r="E11" s="9"/>
      <c r="F11" s="9"/>
      <c r="G11" s="10" t="s">
        <v>33</v>
      </c>
      <c r="H11" s="9">
        <f>IFERROR(SUM(D11:G11), "")</f>
        <v>1</v>
      </c>
      <c r="J11" s="1"/>
      <c r="K11" s="1" t="str">
        <f>IFERROR(TEXT(TimeSheet28[[#This Row],[Date]],"aaaa"), "")</f>
        <v>Mittwoch</v>
      </c>
      <c r="L11" s="8">
        <f t="shared" si="0"/>
        <v>45707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IFERROR(TEXT(TimeSheet2[[#This Row],[Date]],"aaaa"), "")</f>
        <v>Donnerstag</v>
      </c>
      <c r="C12" s="8">
        <f>IFERROR(IF($C$4=0,"",$C$4-1), "")</f>
        <v>45694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IFERROR(TEXT(TimeSheet28[[#This Row],[Date]],"aaaa"), "")</f>
        <v>Donnerstag</v>
      </c>
      <c r="L12" s="8">
        <f t="shared" si="0"/>
        <v>45708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IFERROR(TEXT(TimeSheet2[[#This Row],[Date]],"aaaa"), "")</f>
        <v>Freitag</v>
      </c>
      <c r="C13" s="8">
        <f>IFERROR(IF($C$4=0,"",$C$4), "")</f>
        <v>45695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IFERROR(TEXT(TimeSheet28[[#This Row],[Date]],"aaaa"), "")</f>
        <v>Freitag</v>
      </c>
      <c r="L13" s="8">
        <f>L4</f>
        <v>45709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2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2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36"/>
      <c r="E15" s="37"/>
      <c r="F15" s="37"/>
      <c r="G15" s="38"/>
      <c r="H15" s="6"/>
      <c r="J15" s="1"/>
      <c r="K15" s="1"/>
      <c r="L15" s="1"/>
      <c r="M15" s="26"/>
      <c r="N15" s="26"/>
      <c r="O15" s="26"/>
      <c r="P15" s="26"/>
      <c r="Q15" s="6"/>
    </row>
    <row r="16" spans="1:17">
      <c r="A16" s="1"/>
      <c r="B16" s="1"/>
      <c r="C16" s="1"/>
      <c r="D16" s="39" t="s">
        <v>10</v>
      </c>
      <c r="E16" s="39"/>
      <c r="F16" s="39"/>
      <c r="G16" s="39"/>
      <c r="H16" s="13" t="s">
        <v>4</v>
      </c>
      <c r="J16" s="1"/>
      <c r="K16" s="1"/>
      <c r="L16" s="1"/>
      <c r="M16" s="27" t="s">
        <v>10</v>
      </c>
      <c r="N16" s="28"/>
      <c r="O16" s="28"/>
      <c r="P16" s="28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29" t="s">
        <v>0</v>
      </c>
      <c r="C19" s="29"/>
      <c r="D19" s="29"/>
      <c r="E19" s="29"/>
      <c r="F19" s="29"/>
      <c r="G19" s="29"/>
      <c r="H19" s="29"/>
      <c r="J19" s="1"/>
      <c r="K19" s="29" t="s">
        <v>0</v>
      </c>
      <c r="L19" s="29"/>
      <c r="M19" s="29"/>
      <c r="N19" s="29"/>
      <c r="O19" s="29"/>
      <c r="P19" s="29"/>
      <c r="Q19" s="29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6.5" customHeight="1" thickTop="1" thickBot="1">
      <c r="A21" s="1"/>
      <c r="B21" s="3" t="s">
        <v>1</v>
      </c>
      <c r="C21" s="33" t="str">
        <f>C3</f>
        <v>Thembeni Mazamisa</v>
      </c>
      <c r="D21" s="34"/>
      <c r="E21" s="1"/>
      <c r="F21" s="4"/>
      <c r="G21" s="31"/>
      <c r="H21" s="31"/>
      <c r="J21" s="1"/>
      <c r="K21" s="3" t="s">
        <v>1</v>
      </c>
      <c r="L21" s="30" t="str">
        <f>C3</f>
        <v>Thembeni Mazamisa</v>
      </c>
      <c r="M21" s="30"/>
      <c r="N21" s="1"/>
      <c r="O21" s="4"/>
      <c r="P21" s="31"/>
      <c r="Q21" s="31"/>
    </row>
    <row r="22" spans="1:17" ht="15.75" thickBot="1">
      <c r="A22" s="1"/>
      <c r="B22" s="5" t="s">
        <v>2</v>
      </c>
      <c r="C22" s="35">
        <v>45702</v>
      </c>
      <c r="D22" s="35"/>
      <c r="E22" s="1"/>
      <c r="F22" s="1"/>
      <c r="G22" s="1"/>
      <c r="H22" s="1"/>
      <c r="J22" s="1"/>
      <c r="K22" s="5" t="s">
        <v>2</v>
      </c>
      <c r="L22" s="32">
        <v>45716</v>
      </c>
      <c r="M22" s="32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IFERROR(TEXT(TimeSheet247[[#This Row],[Date]],"aaaa"), "")</f>
        <v>Samstag</v>
      </c>
      <c r="C25" s="8">
        <f t="shared" ref="C25:C30" si="3">C26-1</f>
        <v>45696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IFERROR(TEXT(TimeSheet2479[[#This Row],[Date]],"aaaa"), "")</f>
        <v>Samstag</v>
      </c>
      <c r="L25" s="8">
        <f t="shared" ref="L25:L30" si="4">L26-1</f>
        <v>45710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IFERROR(TEXT(TimeSheet247[[#This Row],[Date]],"aaaa"), "")</f>
        <v>Sonntag</v>
      </c>
      <c r="C26" s="8">
        <f t="shared" si="3"/>
        <v>45697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IFERROR(TEXT(TimeSheet2479[[#This Row],[Date]],"aaaa"), "")</f>
        <v>Sonntag</v>
      </c>
      <c r="L26" s="8">
        <f t="shared" si="4"/>
        <v>45711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IFERROR(TEXT(TimeSheet247[[#This Row],[Date]],"aaaa"), "")</f>
        <v>Montag</v>
      </c>
      <c r="C27" s="8">
        <f t="shared" si="3"/>
        <v>45698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IFERROR(TEXT(TimeSheet2479[[#This Row],[Date]],"aaaa"), "")</f>
        <v>Montag</v>
      </c>
      <c r="L27" s="8">
        <f t="shared" si="4"/>
        <v>45712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IFERROR(TEXT(TimeSheet247[[#This Row],[Date]],"aaaa"), "")</f>
        <v>Dienstag</v>
      </c>
      <c r="C28" s="8">
        <f t="shared" si="3"/>
        <v>45699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IFERROR(TEXT(TimeSheet2479[[#This Row],[Date]],"aaaa"), "")</f>
        <v>Dienstag</v>
      </c>
      <c r="L28" s="8">
        <f t="shared" si="4"/>
        <v>45713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IFERROR(TEXT(TimeSheet247[[#This Row],[Date]],"aaaa"), "")</f>
        <v>Mittwoch</v>
      </c>
      <c r="C29" s="8">
        <f t="shared" si="3"/>
        <v>45700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IFERROR(TEXT(TimeSheet2479[[#This Row],[Date]],"aaaa"), "")</f>
        <v>Mittwoch</v>
      </c>
      <c r="L29" s="8">
        <f t="shared" si="4"/>
        <v>45714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" t="str">
        <f>IFERROR(TEXT(TimeSheet247[[#This Row],[Date]],"aaaa"), "")</f>
        <v>Donnerstag</v>
      </c>
      <c r="C30" s="8">
        <f t="shared" si="3"/>
        <v>45701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IFERROR(TEXT(TimeSheet2479[[#This Row],[Date]],"aaaa"), "")</f>
        <v>Donnerstag</v>
      </c>
      <c r="L30" s="8">
        <f t="shared" si="4"/>
        <v>45715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IFERROR(TEXT(TimeSheet247[[#This Row],[Date]],"aaaa"), "")</f>
        <v>Freitag</v>
      </c>
      <c r="C31" s="8">
        <f>C22</f>
        <v>45702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IFERROR(TEXT(TimeSheet2479[[#This Row],[Date]],"aaaa"), "")</f>
        <v>Freitag</v>
      </c>
      <c r="L31" s="8">
        <f>L22</f>
        <v>45716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5" thickTop="1">
      <c r="A33" s="1"/>
      <c r="B33" s="1"/>
      <c r="C33" s="1"/>
      <c r="D33" s="26"/>
      <c r="E33" s="26"/>
      <c r="F33" s="26"/>
      <c r="G33" s="26"/>
      <c r="H33" s="6"/>
      <c r="J33" s="1"/>
      <c r="K33" s="1"/>
      <c r="L33" s="1"/>
      <c r="M33" s="26"/>
      <c r="N33" s="26"/>
      <c r="O33" s="26"/>
      <c r="P33" s="26"/>
      <c r="Q33" s="6"/>
    </row>
    <row r="34" spans="1:17">
      <c r="A34" s="1"/>
      <c r="B34" s="1"/>
      <c r="C34" s="1"/>
      <c r="D34" s="27" t="s">
        <v>10</v>
      </c>
      <c r="E34" s="28"/>
      <c r="F34" s="28"/>
      <c r="G34" s="28"/>
      <c r="H34" s="13" t="s">
        <v>4</v>
      </c>
      <c r="J34" s="1"/>
      <c r="K34" s="1"/>
      <c r="L34" s="1"/>
      <c r="M34" s="27" t="s">
        <v>10</v>
      </c>
      <c r="N34" s="28"/>
      <c r="O34" s="28"/>
      <c r="P34" s="28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D34:G34"/>
    <mergeCell ref="B1:H1"/>
    <mergeCell ref="C3:D3"/>
    <mergeCell ref="G3:H3"/>
    <mergeCell ref="C4:D4"/>
    <mergeCell ref="D15:G15"/>
    <mergeCell ref="D16:G16"/>
    <mergeCell ref="B19:H19"/>
    <mergeCell ref="C21:D21"/>
    <mergeCell ref="G21:H21"/>
    <mergeCell ref="C22:D22"/>
    <mergeCell ref="D33:G33"/>
    <mergeCell ref="M33:P33"/>
    <mergeCell ref="M34:P34"/>
    <mergeCell ref="K1:Q1"/>
    <mergeCell ref="L3:M3"/>
    <mergeCell ref="P3:Q3"/>
    <mergeCell ref="L4:M4"/>
    <mergeCell ref="M15:P15"/>
    <mergeCell ref="M16:P16"/>
    <mergeCell ref="K19:Q19"/>
    <mergeCell ref="L21:M21"/>
    <mergeCell ref="P21:Q21"/>
    <mergeCell ref="L22:M22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O20" sqref="O20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24" thickBot="1">
      <c r="A1" s="1"/>
      <c r="B1" s="29" t="s">
        <v>0</v>
      </c>
      <c r="C1" s="29"/>
      <c r="D1" s="29"/>
      <c r="E1" s="29"/>
      <c r="F1" s="29"/>
      <c r="G1" s="29"/>
      <c r="H1" s="29"/>
      <c r="J1" s="1"/>
      <c r="K1" s="29" t="s">
        <v>0</v>
      </c>
      <c r="L1" s="29"/>
      <c r="M1" s="29"/>
      <c r="N1" s="29"/>
      <c r="O1" s="29"/>
      <c r="P1" s="29"/>
      <c r="Q1" s="29"/>
    </row>
    <row r="2" spans="1:17" ht="20.25" thickBot="1">
      <c r="A2" s="14">
        <f>' Feb 25'!A2+'March 25'!H14+'March 25'!H32+'March 25'!Q14+'March 25'!Q32</f>
        <v>8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6.5" customHeight="1" thickBot="1">
      <c r="A3" s="1"/>
      <c r="B3" s="3" t="s">
        <v>1</v>
      </c>
      <c r="C3" s="30" t="s">
        <v>14</v>
      </c>
      <c r="D3" s="30"/>
      <c r="E3" s="1"/>
      <c r="F3" s="4"/>
      <c r="G3" s="31"/>
      <c r="H3" s="31"/>
      <c r="J3" s="1"/>
      <c r="K3" s="3" t="s">
        <v>1</v>
      </c>
      <c r="L3" s="30" t="str">
        <f>C3</f>
        <v>Thembeni Mazamisa</v>
      </c>
      <c r="M3" s="30"/>
      <c r="N3" s="1"/>
      <c r="O3" s="4"/>
      <c r="P3" s="31"/>
      <c r="Q3" s="31"/>
    </row>
    <row r="4" spans="1:17" ht="15.75" thickBot="1">
      <c r="A4" s="1"/>
      <c r="B4" s="5" t="s">
        <v>2</v>
      </c>
      <c r="C4" s="32">
        <v>45723</v>
      </c>
      <c r="D4" s="32"/>
      <c r="E4" s="1"/>
      <c r="F4" s="1"/>
      <c r="G4" s="1"/>
      <c r="H4" s="1"/>
      <c r="J4" s="1"/>
      <c r="K4" s="5" t="s">
        <v>2</v>
      </c>
      <c r="L4" s="32">
        <f>C22+7</f>
        <v>45737</v>
      </c>
      <c r="M4" s="32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IFERROR(TEXT(TimeSheet214[[#This Row],[Date]],"aaaa"), "")</f>
        <v>Samstag</v>
      </c>
      <c r="C7" s="8">
        <f>IFERROR(IF($C$4=0,"",$C$4-6), "")</f>
        <v>45717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IFERROR(TEXT(TimeSheet2816[[#This Row],[Date]],"aaaa"), "")</f>
        <v>Samstag</v>
      </c>
      <c r="L7" s="8">
        <f t="shared" ref="L7:L12" si="0">L8-1</f>
        <v>45731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IFERROR(TEXT(TimeSheet214[[#This Row],[Date]],"aaaa"), "")</f>
        <v>Sonntag</v>
      </c>
      <c r="C8" s="8">
        <f>IFERROR(IF($C$4=0,"",$C$4-5), "")</f>
        <v>45718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IFERROR(TEXT(TimeSheet2816[[#This Row],[Date]],"aaaa"), "")</f>
        <v>Sonntag</v>
      </c>
      <c r="L8" s="8">
        <f t="shared" si="0"/>
        <v>45732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IFERROR(TEXT(TimeSheet214[[#This Row],[Date]],"aaaa"), "")</f>
        <v>Montag</v>
      </c>
      <c r="C9" s="8">
        <f>IFERROR(IF($C$4=0,"",$C$4-4), "")</f>
        <v>45719</v>
      </c>
      <c r="D9" s="9">
        <v>2</v>
      </c>
      <c r="E9" s="9"/>
      <c r="F9" s="9"/>
      <c r="G9" s="10" t="s">
        <v>30</v>
      </c>
      <c r="H9" s="9">
        <f>IFERROR(SUM(D9:G9), "")</f>
        <v>2</v>
      </c>
      <c r="J9" s="1"/>
      <c r="K9" s="1" t="str">
        <f>IFERROR(TEXT(TimeSheet2816[[#This Row],[Date]],"aaaa"), "")</f>
        <v>Montag</v>
      </c>
      <c r="L9" s="8">
        <f t="shared" si="0"/>
        <v>45733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IFERROR(TEXT(TimeSheet214[[#This Row],[Date]],"aaaa"), "")</f>
        <v>Dienstag</v>
      </c>
      <c r="C10" s="8">
        <f>IFERROR(IF($C$4=0,"",$C$4-3), "")</f>
        <v>45720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IFERROR(TEXT(TimeSheet2816[[#This Row],[Date]],"aaaa"), "")</f>
        <v>Dienstag</v>
      </c>
      <c r="L10" s="8">
        <f t="shared" si="0"/>
        <v>45734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IFERROR(TEXT(TimeSheet214[[#This Row],[Date]],"aaaa"), "")</f>
        <v>Mittwoch</v>
      </c>
      <c r="C11" s="8">
        <f>IFERROR(IF($C$4=0,"",$C$4-2), "")</f>
        <v>45721</v>
      </c>
      <c r="D11" s="9">
        <v>1</v>
      </c>
      <c r="E11" s="9"/>
      <c r="F11" s="9"/>
      <c r="G11" s="10" t="s">
        <v>31</v>
      </c>
      <c r="H11" s="9">
        <f>IFERROR(SUM(D11:G11), "")</f>
        <v>1</v>
      </c>
      <c r="J11" s="1"/>
      <c r="K11" s="1" t="str">
        <f>IFERROR(TEXT(TimeSheet2816[[#This Row],[Date]],"aaaa"), "")</f>
        <v>Mittwoch</v>
      </c>
      <c r="L11" s="8">
        <f t="shared" si="0"/>
        <v>45735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IFERROR(TEXT(TimeSheet214[[#This Row],[Date]],"aaaa"), "")</f>
        <v>Donnerstag</v>
      </c>
      <c r="C12" s="8">
        <f>IFERROR(IF($C$4=0,"",$C$4-1), "")</f>
        <v>45722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IFERROR(TEXT(TimeSheet2816[[#This Row],[Date]],"aaaa"), "")</f>
        <v>Donnerstag</v>
      </c>
      <c r="L12" s="8">
        <f t="shared" si="0"/>
        <v>45736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IFERROR(TEXT(TimeSheet214[[#This Row],[Date]],"aaaa"), "")</f>
        <v>Freitag</v>
      </c>
      <c r="C13" s="8">
        <f>IFERROR(IF($C$4=0,"",$C$4), "")</f>
        <v>45723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IFERROR(TEXT(TimeSheet2816[[#This Row],[Date]],"aaaa"), "")</f>
        <v>Freitag</v>
      </c>
      <c r="L13" s="8">
        <f>L4</f>
        <v>45737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3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3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26"/>
      <c r="E15" s="26"/>
      <c r="F15" s="26"/>
      <c r="G15" s="26"/>
      <c r="H15" s="6"/>
      <c r="J15" s="1"/>
      <c r="K15" s="1"/>
      <c r="L15" s="1"/>
      <c r="M15" s="26"/>
      <c r="N15" s="26"/>
      <c r="O15" s="26"/>
      <c r="P15" s="26"/>
      <c r="Q15" s="6"/>
    </row>
    <row r="16" spans="1:17">
      <c r="A16" s="1"/>
      <c r="B16" s="1"/>
      <c r="C16" s="1"/>
      <c r="D16" s="27" t="s">
        <v>10</v>
      </c>
      <c r="E16" s="28"/>
      <c r="F16" s="28"/>
      <c r="G16" s="28"/>
      <c r="H16" s="13" t="s">
        <v>4</v>
      </c>
      <c r="J16" s="1"/>
      <c r="K16" s="1"/>
      <c r="L16" s="1"/>
      <c r="M16" s="27" t="s">
        <v>10</v>
      </c>
      <c r="N16" s="28"/>
      <c r="O16" s="28"/>
      <c r="P16" s="28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29" t="s">
        <v>0</v>
      </c>
      <c r="C19" s="29"/>
      <c r="D19" s="29"/>
      <c r="E19" s="29"/>
      <c r="F19" s="29"/>
      <c r="G19" s="29"/>
      <c r="H19" s="29"/>
      <c r="J19" s="1"/>
      <c r="K19" s="29" t="s">
        <v>0</v>
      </c>
      <c r="L19" s="29"/>
      <c r="M19" s="29"/>
      <c r="N19" s="29"/>
      <c r="O19" s="29"/>
      <c r="P19" s="29"/>
      <c r="Q19" s="29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30" t="str">
        <f>C3</f>
        <v>Thembeni Mazamisa</v>
      </c>
      <c r="D21" s="30"/>
      <c r="E21" s="1"/>
      <c r="F21" s="4"/>
      <c r="G21" s="31"/>
      <c r="H21" s="31"/>
      <c r="J21" s="1"/>
      <c r="K21" s="3" t="s">
        <v>1</v>
      </c>
      <c r="L21" s="30" t="str">
        <f>L3</f>
        <v>Thembeni Mazamisa</v>
      </c>
      <c r="M21" s="30"/>
      <c r="N21" s="1"/>
      <c r="O21" s="4"/>
      <c r="P21" s="31"/>
      <c r="Q21" s="31"/>
    </row>
    <row r="22" spans="1:17" ht="15.75" thickBot="1">
      <c r="A22" s="1"/>
      <c r="B22" s="5" t="s">
        <v>2</v>
      </c>
      <c r="C22" s="32">
        <f>C4+7</f>
        <v>45730</v>
      </c>
      <c r="D22" s="32"/>
      <c r="E22" s="1"/>
      <c r="F22" s="1"/>
      <c r="G22" s="1"/>
      <c r="H22" s="1"/>
      <c r="J22" s="1"/>
      <c r="K22" s="5" t="s">
        <v>2</v>
      </c>
      <c r="L22" s="32">
        <f>L4+7</f>
        <v>45744</v>
      </c>
      <c r="M22" s="32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IFERROR(TEXT(TimeSheet24715[[#This Row],[Date]],"aaaa"), "")</f>
        <v>Samstag</v>
      </c>
      <c r="C25" s="8">
        <f t="shared" ref="C25:C30" si="3">C26-1</f>
        <v>45724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IFERROR(TEXT(TimeSheet247917[[#This Row],[Date]],"aaaa"), "")</f>
        <v>Samstag</v>
      </c>
      <c r="L25" s="8">
        <f t="shared" ref="L25:L30" si="4">L26-1</f>
        <v>45738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IFERROR(TEXT(TimeSheet24715[[#This Row],[Date]],"aaaa"), "")</f>
        <v>Sonntag</v>
      </c>
      <c r="C26" s="8">
        <f t="shared" si="3"/>
        <v>45725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IFERROR(TEXT(TimeSheet247917[[#This Row],[Date]],"aaaa"), "")</f>
        <v>Sonntag</v>
      </c>
      <c r="L26" s="8">
        <f t="shared" si="4"/>
        <v>45739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IFERROR(TEXT(TimeSheet24715[[#This Row],[Date]],"aaaa"), "")</f>
        <v>Montag</v>
      </c>
      <c r="C27" s="8">
        <f t="shared" si="3"/>
        <v>45726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IFERROR(TEXT(TimeSheet247917[[#This Row],[Date]],"aaaa"), "")</f>
        <v>Montag</v>
      </c>
      <c r="L27" s="8">
        <f t="shared" si="4"/>
        <v>45740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IFERROR(TEXT(TimeSheet24715[[#This Row],[Date]],"aaaa"), "")</f>
        <v>Dienstag</v>
      </c>
      <c r="C28" s="8">
        <f t="shared" si="3"/>
        <v>45727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IFERROR(TEXT(TimeSheet247917[[#This Row],[Date]],"aaaa"), "")</f>
        <v>Dienstag</v>
      </c>
      <c r="L28" s="8">
        <f t="shared" si="4"/>
        <v>45741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IFERROR(TEXT(TimeSheet24715[[#This Row],[Date]],"aaaa"), "")</f>
        <v>Mittwoch</v>
      </c>
      <c r="C29" s="8">
        <f t="shared" si="3"/>
        <v>45728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IFERROR(TEXT(TimeSheet247917[[#This Row],[Date]],"aaaa"), "")</f>
        <v>Mittwoch</v>
      </c>
      <c r="L29" s="8">
        <f t="shared" si="4"/>
        <v>45742</v>
      </c>
      <c r="M29" s="9">
        <v>1</v>
      </c>
      <c r="N29" s="9"/>
      <c r="O29" s="9"/>
      <c r="P29" s="10" t="s">
        <v>28</v>
      </c>
      <c r="Q29" s="9">
        <f>IFERROR(SUM(M29:P29), "")</f>
        <v>1</v>
      </c>
    </row>
    <row r="30" spans="1:17" ht="20.100000000000001" customHeight="1">
      <c r="A30" s="1"/>
      <c r="B30" s="1" t="str">
        <f>IFERROR(TEXT(TimeSheet24715[[#This Row],[Date]],"aaaa"), "")</f>
        <v>Donnerstag</v>
      </c>
      <c r="C30" s="8">
        <f t="shared" si="3"/>
        <v>45729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IFERROR(TEXT(TimeSheet247917[[#This Row],[Date]],"aaaa"), "")</f>
        <v>Donnerstag</v>
      </c>
      <c r="L30" s="8">
        <f t="shared" si="4"/>
        <v>45743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IFERROR(TEXT(TimeSheet24715[[#This Row],[Date]],"aaaa"), "")</f>
        <v>Freitag</v>
      </c>
      <c r="C31" s="8">
        <f>C22</f>
        <v>45730</v>
      </c>
      <c r="D31" s="9">
        <v>2</v>
      </c>
      <c r="E31" s="9"/>
      <c r="F31" s="9"/>
      <c r="G31" s="10" t="s">
        <v>32</v>
      </c>
      <c r="H31" s="9">
        <f t="shared" si="5"/>
        <v>2</v>
      </c>
      <c r="J31" s="1"/>
      <c r="K31" s="1" t="str">
        <f>IFERROR(TEXT(TimeSheet247917[[#This Row],[Date]],"aaaa"), "")</f>
        <v>Freitag</v>
      </c>
      <c r="L31" s="8">
        <f>L22</f>
        <v>45744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2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2</v>
      </c>
      <c r="J32" s="1"/>
      <c r="K32" s="1"/>
      <c r="L32" s="11" t="s">
        <v>9</v>
      </c>
      <c r="M32" s="12">
        <f>IFERROR(SUM(M25:M31), "")</f>
        <v>1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1</v>
      </c>
    </row>
    <row r="33" spans="1:17" ht="15" thickTop="1">
      <c r="A33" s="1"/>
      <c r="B33" s="1"/>
      <c r="C33" s="1"/>
      <c r="D33" s="26"/>
      <c r="E33" s="26"/>
      <c r="F33" s="26"/>
      <c r="G33" s="26"/>
      <c r="H33" s="6"/>
      <c r="J33" s="1"/>
      <c r="K33" s="1"/>
      <c r="L33" s="1"/>
      <c r="M33" s="26"/>
      <c r="N33" s="26"/>
      <c r="O33" s="26"/>
      <c r="P33" s="26"/>
      <c r="Q33" s="6"/>
    </row>
    <row r="34" spans="1:17">
      <c r="A34" s="1"/>
      <c r="B34" s="1"/>
      <c r="C34" s="1"/>
      <c r="D34" s="27" t="s">
        <v>10</v>
      </c>
      <c r="E34" s="28"/>
      <c r="F34" s="28"/>
      <c r="G34" s="28"/>
      <c r="H34" s="13" t="s">
        <v>4</v>
      </c>
      <c r="J34" s="1"/>
      <c r="K34" s="1"/>
      <c r="L34" s="1"/>
      <c r="M34" s="27" t="s">
        <v>10</v>
      </c>
      <c r="N34" s="28"/>
      <c r="O34" s="28"/>
      <c r="P34" s="28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M16:P16"/>
    <mergeCell ref="B1:H1"/>
    <mergeCell ref="C3:D3"/>
    <mergeCell ref="G3:H3"/>
    <mergeCell ref="C4:D4"/>
    <mergeCell ref="D15:G15"/>
    <mergeCell ref="D16:G16"/>
    <mergeCell ref="K1:Q1"/>
    <mergeCell ref="L3:M3"/>
    <mergeCell ref="P3:Q3"/>
    <mergeCell ref="L4:M4"/>
    <mergeCell ref="M15:P15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L23" sqref="L23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36" customHeight="1" thickBot="1">
      <c r="A1" s="1"/>
      <c r="B1" s="29" t="s">
        <v>0</v>
      </c>
      <c r="C1" s="29"/>
      <c r="D1" s="29"/>
      <c r="E1" s="29"/>
      <c r="F1" s="29"/>
      <c r="G1" s="29"/>
      <c r="H1" s="29"/>
      <c r="J1" s="1"/>
      <c r="K1" s="29" t="s">
        <v>0</v>
      </c>
      <c r="L1" s="29"/>
      <c r="M1" s="29"/>
      <c r="N1" s="29"/>
      <c r="O1" s="29"/>
      <c r="P1" s="29"/>
      <c r="Q1" s="29"/>
    </row>
    <row r="2" spans="1:17" ht="20.25" thickBot="1">
      <c r="A2" s="14">
        <f>'March 25'!A2+'March 25'!H14+'March 25'!H32+'March 25'!Q14+'March 25'!Q32</f>
        <v>14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" thickBot="1">
      <c r="A3" s="1"/>
      <c r="B3" s="3" t="s">
        <v>1</v>
      </c>
      <c r="C3" s="30" t="s">
        <v>14</v>
      </c>
      <c r="D3" s="30"/>
      <c r="E3" s="1"/>
      <c r="F3" s="4"/>
      <c r="G3" s="31"/>
      <c r="H3" s="31"/>
      <c r="J3" s="1"/>
      <c r="K3" s="3" t="s">
        <v>1</v>
      </c>
      <c r="L3" s="30" t="str">
        <f>C3</f>
        <v>Thembeni Mazamisa</v>
      </c>
      <c r="M3" s="30"/>
      <c r="N3" s="1"/>
      <c r="O3" s="4"/>
      <c r="P3" s="31"/>
      <c r="Q3" s="31"/>
    </row>
    <row r="4" spans="1:17" ht="15.75" thickBot="1">
      <c r="A4" s="1"/>
      <c r="B4" s="5" t="s">
        <v>2</v>
      </c>
      <c r="C4" s="32">
        <v>45751</v>
      </c>
      <c r="D4" s="32"/>
      <c r="E4" s="1"/>
      <c r="F4" s="1"/>
      <c r="G4" s="1"/>
      <c r="H4" s="1"/>
      <c r="J4" s="1"/>
      <c r="K4" s="5" t="s">
        <v>2</v>
      </c>
      <c r="L4" s="32">
        <f>C22+7</f>
        <v>45765</v>
      </c>
      <c r="M4" s="32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IFERROR(TEXT(TimeSheet21418[[#This Row],[Date]],"aaaa"), "")</f>
        <v>Samstag</v>
      </c>
      <c r="C7" s="8">
        <f>IFERROR(IF($C$4=0,"",$C$4-6), "")</f>
        <v>45745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IFERROR(TEXT(TimeSheet281620[[#This Row],[Date]],"aaaa"), "")</f>
        <v>Samstag</v>
      </c>
      <c r="L7" s="8">
        <f t="shared" ref="L7:L12" si="0">L8-1</f>
        <v>45759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IFERROR(TEXT(TimeSheet21418[[#This Row],[Date]],"aaaa"), "")</f>
        <v>Sonntag</v>
      </c>
      <c r="C8" s="8">
        <f>IFERROR(IF($C$4=0,"",$C$4-5), "")</f>
        <v>45746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IFERROR(TEXT(TimeSheet281620[[#This Row],[Date]],"aaaa"), "")</f>
        <v>Sonntag</v>
      </c>
      <c r="L8" s="8">
        <f t="shared" si="0"/>
        <v>45760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IFERROR(TEXT(TimeSheet21418[[#This Row],[Date]],"aaaa"), "")</f>
        <v>Montag</v>
      </c>
      <c r="C9" s="8">
        <f>IFERROR(IF($C$4=0,"",$C$4-4), "")</f>
        <v>45747</v>
      </c>
      <c r="D9" s="9">
        <v>3</v>
      </c>
      <c r="E9" s="9"/>
      <c r="F9" s="9"/>
      <c r="G9" s="10" t="s">
        <v>26</v>
      </c>
      <c r="H9" s="9">
        <f>IFERROR(SUM(D9:G9), "")</f>
        <v>3</v>
      </c>
      <c r="J9" s="1"/>
      <c r="K9" s="1" t="str">
        <f>IFERROR(TEXT(TimeSheet281620[[#This Row],[Date]],"aaaa"), "")</f>
        <v>Montag</v>
      </c>
      <c r="L9" s="8">
        <f t="shared" si="0"/>
        <v>45761</v>
      </c>
      <c r="M9" s="9">
        <v>1</v>
      </c>
      <c r="N9" s="9"/>
      <c r="O9" s="9"/>
      <c r="P9" s="10" t="s">
        <v>23</v>
      </c>
      <c r="Q9" s="9">
        <f>IFERROR(SUM(M9:P9), "")</f>
        <v>1</v>
      </c>
    </row>
    <row r="10" spans="1:17" ht="20.100000000000001" customHeight="1">
      <c r="A10" s="1"/>
      <c r="B10" s="1" t="str">
        <f>IFERROR(TEXT(TimeSheet21418[[#This Row],[Date]],"aaaa"), "")</f>
        <v>Dienstag</v>
      </c>
      <c r="C10" s="8">
        <f>IFERROR(IF($C$4=0,"",$C$4-3), "")</f>
        <v>45748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IFERROR(TEXT(TimeSheet281620[[#This Row],[Date]],"aaaa"), "")</f>
        <v>Dienstag</v>
      </c>
      <c r="L10" s="8">
        <f t="shared" si="0"/>
        <v>45762</v>
      </c>
      <c r="M10" s="9">
        <v>1</v>
      </c>
      <c r="N10" s="9"/>
      <c r="O10" s="9"/>
      <c r="P10" s="10" t="s">
        <v>23</v>
      </c>
      <c r="Q10" s="9">
        <f>IFERROR(SUM(M10:P10), "")</f>
        <v>1</v>
      </c>
    </row>
    <row r="11" spans="1:17" ht="20.100000000000001" customHeight="1">
      <c r="A11" s="1"/>
      <c r="B11" s="1" t="str">
        <f>IFERROR(TEXT(TimeSheet21418[[#This Row],[Date]],"aaaa"), "")</f>
        <v>Mittwoch</v>
      </c>
      <c r="C11" s="8">
        <f>IFERROR(IF($C$4=0,"",$C$4-2), "")</f>
        <v>45749</v>
      </c>
      <c r="D11" s="9">
        <v>2</v>
      </c>
      <c r="E11" s="9"/>
      <c r="F11" s="9"/>
      <c r="G11" s="10" t="s">
        <v>26</v>
      </c>
      <c r="H11" s="9">
        <f>IFERROR(SUM(D11:G11), "")</f>
        <v>2</v>
      </c>
      <c r="J11" s="1"/>
      <c r="K11" s="1" t="str">
        <f>IFERROR(TEXT(TimeSheet281620[[#This Row],[Date]],"aaaa"), "")</f>
        <v>Mittwoch</v>
      </c>
      <c r="L11" s="8">
        <f t="shared" si="0"/>
        <v>45763</v>
      </c>
      <c r="M11" s="9">
        <v>2</v>
      </c>
      <c r="N11" s="9"/>
      <c r="O11" s="9"/>
      <c r="P11" s="10" t="s">
        <v>23</v>
      </c>
      <c r="Q11" s="9">
        <f>IFERROR(SUM(M11:P11), "")</f>
        <v>2</v>
      </c>
    </row>
    <row r="12" spans="1:17" ht="20.100000000000001" customHeight="1">
      <c r="A12" s="1"/>
      <c r="B12" s="1" t="str">
        <f>IFERROR(TEXT(TimeSheet21418[[#This Row],[Date]],"aaaa"), "")</f>
        <v>Donnerstag</v>
      </c>
      <c r="C12" s="8">
        <f>IFERROR(IF($C$4=0,"",$C$4-1), "")</f>
        <v>45750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IFERROR(TEXT(TimeSheet281620[[#This Row],[Date]],"aaaa"), "")</f>
        <v>Donnerstag</v>
      </c>
      <c r="L12" s="8">
        <f t="shared" si="0"/>
        <v>45764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IFERROR(TEXT(TimeSheet21418[[#This Row],[Date]],"aaaa"), "")</f>
        <v>Freitag</v>
      </c>
      <c r="C13" s="8">
        <f>IFERROR(IF($C$4=0,"",$C$4), "")</f>
        <v>45751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IFERROR(TEXT(TimeSheet281620[[#This Row],[Date]],"aaaa"), "")</f>
        <v>Freitag</v>
      </c>
      <c r="L13" s="8">
        <f>L4</f>
        <v>45765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5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5</v>
      </c>
      <c r="J14" s="1"/>
      <c r="K14" s="1"/>
      <c r="L14" s="11" t="s">
        <v>9</v>
      </c>
      <c r="M14" s="12">
        <f>IFERROR(SUM(M7:M13), "")</f>
        <v>4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4</v>
      </c>
    </row>
    <row r="15" spans="1:17" ht="15" thickTop="1">
      <c r="A15" s="1"/>
      <c r="B15" s="1"/>
      <c r="C15" s="1"/>
      <c r="D15" s="26"/>
      <c r="E15" s="26"/>
      <c r="F15" s="26"/>
      <c r="G15" s="26"/>
      <c r="H15" s="6"/>
      <c r="J15" s="1"/>
      <c r="K15" s="1"/>
      <c r="L15" s="1"/>
      <c r="M15" s="26"/>
      <c r="N15" s="26"/>
      <c r="O15" s="26"/>
      <c r="P15" s="26"/>
      <c r="Q15" s="6"/>
    </row>
    <row r="16" spans="1:17">
      <c r="A16" s="1"/>
      <c r="B16" s="1"/>
      <c r="C16" s="1"/>
      <c r="D16" s="27" t="s">
        <v>10</v>
      </c>
      <c r="E16" s="28"/>
      <c r="F16" s="28"/>
      <c r="G16" s="28"/>
      <c r="H16" s="13" t="s">
        <v>27</v>
      </c>
      <c r="J16" s="1"/>
      <c r="K16" s="1"/>
      <c r="L16" s="1"/>
      <c r="M16" s="27" t="s">
        <v>10</v>
      </c>
      <c r="N16" s="28"/>
      <c r="O16" s="28"/>
      <c r="P16" s="28"/>
      <c r="Q16" s="13" t="s">
        <v>24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29" t="s">
        <v>0</v>
      </c>
      <c r="C19" s="29"/>
      <c r="D19" s="29"/>
      <c r="E19" s="29"/>
      <c r="F19" s="29"/>
      <c r="G19" s="29"/>
      <c r="H19" s="29"/>
      <c r="J19" s="1"/>
      <c r="K19" s="29" t="s">
        <v>0</v>
      </c>
      <c r="L19" s="29"/>
      <c r="M19" s="29"/>
      <c r="N19" s="29"/>
      <c r="O19" s="29"/>
      <c r="P19" s="29"/>
      <c r="Q19" s="29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30" t="str">
        <f>C3</f>
        <v>Thembeni Mazamisa</v>
      </c>
      <c r="D21" s="30"/>
      <c r="E21" s="1"/>
      <c r="F21" s="4"/>
      <c r="G21" s="31"/>
      <c r="H21" s="31"/>
      <c r="J21" s="1"/>
      <c r="K21" s="3" t="s">
        <v>1</v>
      </c>
      <c r="L21" s="30" t="str">
        <f>C3</f>
        <v>Thembeni Mazamisa</v>
      </c>
      <c r="M21" s="30"/>
      <c r="N21" s="1"/>
      <c r="O21" s="4"/>
      <c r="P21" s="31"/>
      <c r="Q21" s="31"/>
    </row>
    <row r="22" spans="1:17" ht="15.75" thickBot="1">
      <c r="A22" s="1"/>
      <c r="B22" s="5" t="s">
        <v>2</v>
      </c>
      <c r="C22" s="32">
        <f>C4+7</f>
        <v>45758</v>
      </c>
      <c r="D22" s="32"/>
      <c r="E22" s="1"/>
      <c r="F22" s="1"/>
      <c r="G22" s="1"/>
      <c r="H22" s="1"/>
      <c r="J22" s="1"/>
      <c r="K22" s="5" t="s">
        <v>2</v>
      </c>
      <c r="L22" s="32">
        <f>L4+7</f>
        <v>45772</v>
      </c>
      <c r="M22" s="32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IFERROR(TEXT(TimeSheet2471519[[#This Row],[Date]],"aaaa"), "")</f>
        <v>Samstag</v>
      </c>
      <c r="C25" s="8">
        <f t="shared" ref="C25:C30" si="3">C26-1</f>
        <v>45752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IFERROR(TEXT(TimeSheet24791721[[#This Row],[Date]],"aaaa"), "")</f>
        <v>Samstag</v>
      </c>
      <c r="L25" s="8">
        <f t="shared" ref="L25:L30" si="4">L26-1</f>
        <v>45766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IFERROR(TEXT(TimeSheet2471519[[#This Row],[Date]],"aaaa"), "")</f>
        <v>Sonntag</v>
      </c>
      <c r="C26" s="8">
        <f t="shared" si="3"/>
        <v>45753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IFERROR(TEXT(TimeSheet24791721[[#This Row],[Date]],"aaaa"), "")</f>
        <v>Sonntag</v>
      </c>
      <c r="L26" s="8">
        <f t="shared" si="4"/>
        <v>45767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IFERROR(TEXT(TimeSheet2471519[[#This Row],[Date]],"aaaa"), "")</f>
        <v>Montag</v>
      </c>
      <c r="C27" s="8">
        <f t="shared" si="3"/>
        <v>45754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IFERROR(TEXT(TimeSheet24791721[[#This Row],[Date]],"aaaa"), "")</f>
        <v>Montag</v>
      </c>
      <c r="L27" s="8">
        <f t="shared" si="4"/>
        <v>45768</v>
      </c>
      <c r="M27" s="9">
        <v>2</v>
      </c>
      <c r="N27" s="9"/>
      <c r="O27" s="9"/>
      <c r="P27" s="10" t="s">
        <v>22</v>
      </c>
      <c r="Q27" s="9">
        <f>IFERROR(SUM(M27:P27), "")</f>
        <v>2</v>
      </c>
    </row>
    <row r="28" spans="1:17" ht="20.100000000000001" customHeight="1">
      <c r="A28" s="1"/>
      <c r="B28" s="1" t="str">
        <f>IFERROR(TEXT(TimeSheet2471519[[#This Row],[Date]],"aaaa"), "")</f>
        <v>Dienstag</v>
      </c>
      <c r="C28" s="8">
        <f t="shared" si="3"/>
        <v>45755</v>
      </c>
      <c r="D28" s="9">
        <v>4</v>
      </c>
      <c r="E28" s="9"/>
      <c r="F28" s="9"/>
      <c r="G28" s="10" t="s">
        <v>28</v>
      </c>
      <c r="H28" s="9">
        <f>IFERROR(SUM(D28:G28), "")</f>
        <v>4</v>
      </c>
      <c r="J28" s="1"/>
      <c r="K28" s="1" t="str">
        <f>IFERROR(TEXT(TimeSheet24791721[[#This Row],[Date]],"aaaa"), "")</f>
        <v>Dienstag</v>
      </c>
      <c r="L28" s="8">
        <f t="shared" si="4"/>
        <v>45769</v>
      </c>
      <c r="M28" s="9">
        <v>1</v>
      </c>
      <c r="N28" s="9"/>
      <c r="O28" s="9"/>
      <c r="P28" s="10" t="s">
        <v>22</v>
      </c>
      <c r="Q28" s="9">
        <f>IFERROR(SUM(M28:P28), "")</f>
        <v>1</v>
      </c>
    </row>
    <row r="29" spans="1:17" ht="20.100000000000001" customHeight="1">
      <c r="A29" s="1"/>
      <c r="B29" s="1" t="str">
        <f>IFERROR(TEXT(TimeSheet2471519[[#This Row],[Date]],"aaaa"), "")</f>
        <v>Mittwoch</v>
      </c>
      <c r="C29" s="8">
        <f t="shared" si="3"/>
        <v>45756</v>
      </c>
      <c r="D29" s="9">
        <v>2</v>
      </c>
      <c r="E29" s="9"/>
      <c r="F29" s="9"/>
      <c r="G29" s="10" t="s">
        <v>28</v>
      </c>
      <c r="H29" s="9">
        <f>IFERROR(SUM(D29:G29), "")</f>
        <v>2</v>
      </c>
      <c r="J29" s="1"/>
      <c r="K29" s="1" t="str">
        <f>IFERROR(TEXT(TimeSheet24791721[[#This Row],[Date]],"aaaa"), "")</f>
        <v>Mittwoch</v>
      </c>
      <c r="L29" s="8">
        <f t="shared" si="4"/>
        <v>45770</v>
      </c>
      <c r="M29" s="9">
        <v>3</v>
      </c>
      <c r="N29" s="9"/>
      <c r="O29" s="9"/>
      <c r="P29" s="10" t="s">
        <v>22</v>
      </c>
      <c r="Q29" s="9">
        <f>IFERROR(SUM(M29:P29), "")</f>
        <v>3</v>
      </c>
    </row>
    <row r="30" spans="1:17" ht="20.100000000000001" customHeight="1">
      <c r="A30" s="1"/>
      <c r="B30" s="1" t="str">
        <f>IFERROR(TEXT(TimeSheet2471519[[#This Row],[Date]],"aaaa"), "")</f>
        <v>Donnerstag</v>
      </c>
      <c r="C30" s="8">
        <f t="shared" si="3"/>
        <v>45757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IFERROR(TEXT(TimeSheet24791721[[#This Row],[Date]],"aaaa"), "")</f>
        <v>Donnerstag</v>
      </c>
      <c r="L30" s="8">
        <f t="shared" si="4"/>
        <v>45771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IFERROR(TEXT(TimeSheet2471519[[#This Row],[Date]],"aaaa"), "")</f>
        <v>Freitag</v>
      </c>
      <c r="C31" s="8">
        <f>C22</f>
        <v>45758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IFERROR(TEXT(TimeSheet24791721[[#This Row],[Date]],"aaaa"), "")</f>
        <v>Freitag</v>
      </c>
      <c r="L31" s="8">
        <f>L22</f>
        <v>45772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6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6</v>
      </c>
      <c r="J32" s="1"/>
      <c r="K32" s="1"/>
      <c r="L32" s="11" t="s">
        <v>9</v>
      </c>
      <c r="M32" s="12">
        <f>IFERROR(SUM(M25:M31), "")</f>
        <v>6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6</v>
      </c>
    </row>
    <row r="33" spans="1:17" ht="15" thickTop="1">
      <c r="A33" s="1"/>
      <c r="B33" s="1"/>
      <c r="C33" s="1"/>
      <c r="D33" s="26"/>
      <c r="E33" s="26"/>
      <c r="F33" s="26"/>
      <c r="G33" s="26"/>
      <c r="H33" s="6"/>
      <c r="J33" s="1"/>
      <c r="K33" s="1"/>
      <c r="L33" s="1"/>
      <c r="M33" s="26"/>
      <c r="N33" s="26"/>
      <c r="O33" s="26"/>
      <c r="P33" s="26"/>
      <c r="Q33" s="6"/>
    </row>
    <row r="34" spans="1:17">
      <c r="A34" s="1"/>
      <c r="B34" s="1"/>
      <c r="C34" s="1"/>
      <c r="D34" s="27" t="s">
        <v>10</v>
      </c>
      <c r="E34" s="28"/>
      <c r="F34" s="28"/>
      <c r="G34" s="28"/>
      <c r="H34" s="13" t="s">
        <v>29</v>
      </c>
      <c r="J34" s="1"/>
      <c r="K34" s="1"/>
      <c r="L34" s="1"/>
      <c r="M34" s="27" t="s">
        <v>10</v>
      </c>
      <c r="N34" s="28"/>
      <c r="O34" s="28"/>
      <c r="P34" s="28"/>
      <c r="Q34" s="13" t="s">
        <v>25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B1:H1"/>
    <mergeCell ref="K1:Q1"/>
    <mergeCell ref="C3:D3"/>
    <mergeCell ref="G3:H3"/>
    <mergeCell ref="L3:M3"/>
    <mergeCell ref="P3:Q3"/>
    <mergeCell ref="C4:D4"/>
    <mergeCell ref="L4:M4"/>
    <mergeCell ref="D15:G15"/>
    <mergeCell ref="M15:P15"/>
    <mergeCell ref="D16:G16"/>
    <mergeCell ref="M16:P16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Weekdays are automatically updated in this column under this heading" sqref="B6 B24 K6 K24"/>
    <dataValidation allowBlank="1" showInputMessage="1" showErrorMessage="1" prompt="Enter Week ending date in this cell" sqref="C4 C22 L22 L4"/>
    <dataValidation allowBlank="1" showInputMessage="1" showErrorMessage="1" prompt="Enter Week ending date in cell at right" sqref="B4 B22 K22 K4"/>
    <dataValidation allowBlank="1" showInputMessage="1" showErrorMessage="1" prompt="Enter Date in this cell" sqref="H15 H33 Q15 Q33"/>
    <dataValidation allowBlank="1" showInputMessage="1" showErrorMessage="1" prompt="Enter Employee signature in this cell" sqref="D15:G15 D33:G33 M15:P15 M33:P33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Enter Vacation hours in this column under this heading" sqref="G6 G24 P6 P24"/>
    <dataValidation allowBlank="1" showInputMessage="1" showErrorMessage="1" prompt="Enter Sick hours in this column under this heading" sqref="F6 F24 O6 O24"/>
    <dataValidation allowBlank="1" showInputMessage="1" showErrorMessage="1" prompt="Enter Overtime Hours in this column under this heading" sqref="E6 E24 N6 N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Regular Hours in this column under this heading" sqref="D6 D24 M6 M24"/>
    <dataValidation allowBlank="1" showInputMessage="1" showErrorMessage="1" prompt="Enter Employee phone number in this cell" sqref="G3:H3 G21:H21 P21:Q21 P3:Q3"/>
    <dataValidation allowBlank="1" showInputMessage="1" showErrorMessage="1" prompt="Enter Employee phone number in cell at right" sqref="F3 F21 O21 O3"/>
    <dataValidation allowBlank="1" showInputMessage="1" showErrorMessage="1" prompt="Enter Employee name in this cell" sqref="C3:D3 C21:D21 L21:M21 L3:M3"/>
    <dataValidation allowBlank="1" showInputMessage="1" showErrorMessage="1" prompt="Enter Employee name in cell at right" sqref="B3 B21 K21 K3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Title of this worksheet is in this cell" sqref="B1:H1 B19:H19 K19:Q19 K1:Q1"/>
    <dataValidation allowBlank="1" showInputMessage="1" showErrorMessage="1" prompt="Create a Weekly Time Sheet in this worksheet. Total Hours and Total Pay are automatically calculated at end of TimeSheet table" sqref="A1 A19 J19 J1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1"/>
  <sheetViews>
    <sheetView tabSelected="1" topLeftCell="C1" workbookViewId="0">
      <selection activeCell="P3" sqref="P3"/>
    </sheetView>
  </sheetViews>
  <sheetFormatPr defaultColWidth="11" defaultRowHeight="14.25"/>
  <cols>
    <col min="2" max="2" width="13.75" customWidth="1"/>
    <col min="3" max="3" width="13.875" customWidth="1"/>
    <col min="4" max="4" width="9.625" customWidth="1"/>
    <col min="5" max="5" width="10.625" customWidth="1"/>
    <col min="6" max="6" width="12" customWidth="1"/>
    <col min="7" max="7" width="15.75" customWidth="1"/>
    <col min="8" max="8" width="8.625" customWidth="1"/>
    <col min="11" max="11" width="13.75" customWidth="1"/>
    <col min="12" max="12" width="13.875" customWidth="1"/>
    <col min="13" max="13" width="14.375" customWidth="1"/>
    <col min="14" max="14" width="13.125" customWidth="1"/>
    <col min="17" max="17" width="12.625" customWidth="1"/>
  </cols>
  <sheetData>
    <row r="1" spans="1:18" ht="24" thickBot="1">
      <c r="A1" s="1"/>
      <c r="B1" s="29" t="s">
        <v>0</v>
      </c>
      <c r="C1" s="29"/>
      <c r="D1" s="29"/>
      <c r="E1" s="29"/>
      <c r="F1" s="29"/>
      <c r="G1" s="29"/>
      <c r="H1" s="29"/>
      <c r="K1" s="1"/>
      <c r="L1" s="22" t="s">
        <v>0</v>
      </c>
      <c r="M1" s="22"/>
      <c r="N1" s="22"/>
      <c r="O1" s="22"/>
      <c r="P1" s="22"/>
      <c r="Q1" s="22"/>
      <c r="R1" s="22"/>
    </row>
    <row r="2" spans="1:18" ht="20.25" thickBot="1">
      <c r="A2" s="14">
        <f>'April 25'!A2+'May 25'!H15</f>
        <v>57</v>
      </c>
      <c r="B2" s="2" t="str">
        <f>' Feb 25'!B2</f>
        <v>NICOSA</v>
      </c>
      <c r="C2" s="1"/>
      <c r="D2" s="1"/>
      <c r="E2" s="1"/>
      <c r="F2" s="1"/>
      <c r="G2" s="1"/>
      <c r="H2" s="1"/>
      <c r="K2" s="14" t="e">
        <f>'April 25'!K7+'May 25'!R15</f>
        <v>#VALUE!</v>
      </c>
      <c r="L2" s="2">
        <f>' Feb 25'!L7</f>
        <v>45703</v>
      </c>
      <c r="M2" s="1"/>
      <c r="N2" s="1"/>
      <c r="O2" s="1"/>
      <c r="P2" s="1"/>
      <c r="Q2" s="1"/>
      <c r="R2" s="1"/>
    </row>
    <row r="3" spans="1:18" ht="29.25" thickBot="1">
      <c r="A3" s="1"/>
      <c r="B3" s="3" t="s">
        <v>1</v>
      </c>
      <c r="C3" s="30" t="s">
        <v>14</v>
      </c>
      <c r="D3" s="30"/>
      <c r="E3" s="1"/>
      <c r="F3" s="4"/>
      <c r="G3" s="31"/>
      <c r="H3" s="31"/>
      <c r="K3" s="1"/>
      <c r="L3" s="3" t="s">
        <v>1</v>
      </c>
      <c r="M3" s="24" t="s">
        <v>14</v>
      </c>
      <c r="N3" s="24"/>
      <c r="O3" s="1"/>
      <c r="P3" s="4"/>
      <c r="Q3" s="23"/>
      <c r="R3" s="23"/>
    </row>
    <row r="4" spans="1:18" ht="15.75" thickBot="1">
      <c r="A4" s="1"/>
      <c r="B4" s="5" t="s">
        <v>2</v>
      </c>
      <c r="C4" s="32">
        <v>45779</v>
      </c>
      <c r="D4" s="32"/>
      <c r="E4" s="1"/>
      <c r="F4" s="1"/>
      <c r="G4" s="1"/>
      <c r="H4" s="1"/>
      <c r="K4" s="1"/>
      <c r="L4" s="5" t="s">
        <v>2</v>
      </c>
      <c r="M4" s="25">
        <v>45793</v>
      </c>
      <c r="N4" s="25"/>
      <c r="O4" s="1"/>
      <c r="P4" s="1"/>
      <c r="Q4" s="1"/>
      <c r="R4" s="1"/>
    </row>
    <row r="5" spans="1:18" ht="15" customHeight="1">
      <c r="A5" s="1"/>
      <c r="B5" s="1"/>
      <c r="C5" s="1"/>
      <c r="D5" s="1"/>
      <c r="E5" s="1"/>
      <c r="F5" s="1"/>
      <c r="G5" s="1"/>
      <c r="H5" s="1"/>
      <c r="K5" s="1"/>
      <c r="L5" s="1"/>
      <c r="M5" s="1"/>
      <c r="N5" s="1"/>
      <c r="O5" s="1"/>
      <c r="P5" s="1"/>
      <c r="Q5" s="1"/>
      <c r="R5" s="1"/>
    </row>
    <row r="6" spans="1:18" ht="4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K6" s="1"/>
      <c r="L6" s="7" t="s">
        <v>3</v>
      </c>
      <c r="M6" s="7" t="s">
        <v>4</v>
      </c>
      <c r="N6" s="1" t="s">
        <v>12</v>
      </c>
      <c r="O6" s="1" t="s">
        <v>11</v>
      </c>
      <c r="P6" s="1" t="s">
        <v>6</v>
      </c>
      <c r="Q6" s="1" t="s">
        <v>7</v>
      </c>
      <c r="R6" s="1" t="s">
        <v>8</v>
      </c>
    </row>
    <row r="7" spans="1:18" ht="20.100000000000001" customHeight="1">
      <c r="A7" s="1"/>
      <c r="B7" s="1" t="str">
        <f>IFERROR(TEXT(TimeSheet2141822[[#This Row],[Date]],"aaaa"), "")</f>
        <v>Saturday</v>
      </c>
      <c r="C7" s="8">
        <f>IFERROR(IF($C$4=0,"",$C$4-6), "")</f>
        <v>45773</v>
      </c>
      <c r="D7" s="9"/>
      <c r="E7" s="9"/>
      <c r="F7" s="9"/>
      <c r="G7" s="10"/>
      <c r="H7" s="9">
        <f>IFERROR(SUM(D7:G7), "")</f>
        <v>0</v>
      </c>
      <c r="K7" s="1"/>
      <c r="L7" s="1" t="str">
        <f>IFERROR(TEXT(TimeSheet214182235[[#This Row],[Date]],"aaaa"), "")</f>
        <v>Saturday</v>
      </c>
      <c r="M7" s="8">
        <v>45787</v>
      </c>
      <c r="N7" s="9"/>
      <c r="O7" s="9"/>
      <c r="P7" s="9"/>
      <c r="Q7" s="10"/>
      <c r="R7" s="9">
        <f>IFERROR(SUM(N7:Q7), "")</f>
        <v>0</v>
      </c>
    </row>
    <row r="8" spans="1:18" ht="27.75" customHeight="1">
      <c r="A8" s="1"/>
      <c r="B8" s="1" t="str">
        <f>IFERROR(TEXT(TimeSheet2141822[[#This Row],[Date]],"aaaa"), "")</f>
        <v>Sunday</v>
      </c>
      <c r="C8" s="8">
        <f>IFERROR(IF($C$4=0,"",$C$4-5), "")</f>
        <v>45774</v>
      </c>
      <c r="D8" s="9">
        <v>10</v>
      </c>
      <c r="E8" s="9"/>
      <c r="F8" s="41" t="s">
        <v>15</v>
      </c>
      <c r="G8" s="10" t="s">
        <v>16</v>
      </c>
      <c r="H8" s="9">
        <v>10</v>
      </c>
      <c r="K8" s="1"/>
      <c r="L8" s="1" t="str">
        <f>IFERROR(TEXT(TimeSheet214182235[[#This Row],[Date]],"aaaa"), "")</f>
        <v>Sunday</v>
      </c>
      <c r="M8" s="8">
        <v>45788</v>
      </c>
      <c r="N8" s="9"/>
      <c r="O8" s="9"/>
      <c r="P8" s="9"/>
      <c r="Q8" s="10"/>
      <c r="R8" s="9"/>
    </row>
    <row r="9" spans="1:18" ht="29.25" customHeight="1">
      <c r="A9" s="1"/>
      <c r="B9" s="1" t="str">
        <f>IFERROR(TEXT(TimeSheet2141822[[#This Row],[Date]],"aaaa"), "")</f>
        <v>Monday</v>
      </c>
      <c r="C9" s="8">
        <f>IFERROR(IF($C$4=0,"",$C$4-4), "")</f>
        <v>45775</v>
      </c>
      <c r="D9" s="9">
        <v>4</v>
      </c>
      <c r="E9" s="9"/>
      <c r="F9" s="9" t="s">
        <v>17</v>
      </c>
      <c r="G9" s="10" t="s">
        <v>18</v>
      </c>
      <c r="H9" s="9">
        <v>4</v>
      </c>
      <c r="K9" s="1"/>
      <c r="L9" s="1" t="str">
        <f>IFERROR(TEXT(TimeSheet214182235[[#This Row],[Date]],"aaaa"), "")</f>
        <v>Monday</v>
      </c>
      <c r="M9" s="8">
        <v>45789</v>
      </c>
      <c r="N9" s="9"/>
      <c r="O9" s="9"/>
      <c r="P9" s="9"/>
      <c r="Q9" s="20" t="s">
        <v>42</v>
      </c>
      <c r="R9" s="9">
        <v>1</v>
      </c>
    </row>
    <row r="10" spans="1:18" ht="20.100000000000001" customHeight="1">
      <c r="A10" s="1"/>
      <c r="B10" s="1" t="str">
        <f>IFERROR(TEXT(TimeSheet2141822[[#This Row],[Date]],"aaaa"), "")</f>
        <v>Tuesday</v>
      </c>
      <c r="C10" s="8">
        <f>IFERROR(IF($C$4=0,"",$C$4-3), "")</f>
        <v>45776</v>
      </c>
      <c r="D10" s="9">
        <v>8</v>
      </c>
      <c r="E10" s="9"/>
      <c r="F10" s="9"/>
      <c r="G10" s="10" t="s">
        <v>19</v>
      </c>
      <c r="H10" s="9">
        <v>8</v>
      </c>
      <c r="K10" s="1"/>
      <c r="L10" s="1" t="str">
        <f>IFERROR(TEXT(TimeSheet214182235[[#This Row],[Date]],"aaaa"), "")</f>
        <v>Tuesday</v>
      </c>
      <c r="M10" s="8">
        <v>45790</v>
      </c>
      <c r="N10" s="9"/>
      <c r="O10" s="9"/>
      <c r="P10" s="9"/>
      <c r="Q10" s="10" t="s">
        <v>38</v>
      </c>
      <c r="R10" s="9">
        <v>3</v>
      </c>
    </row>
    <row r="11" spans="1:18" ht="17.25" customHeight="1">
      <c r="A11" s="1"/>
      <c r="B11" s="1" t="str">
        <f>IFERROR(TEXT(TimeSheet2141822[[#This Row],[Date]],"aaaa"), "")</f>
        <v>Wednesday</v>
      </c>
      <c r="C11" s="8">
        <f>IFERROR(IF($C$4=0,"",$C$4-2), "")</f>
        <v>45777</v>
      </c>
      <c r="D11" s="9">
        <v>8</v>
      </c>
      <c r="E11" s="9"/>
      <c r="F11" s="9"/>
      <c r="G11" s="10" t="s">
        <v>19</v>
      </c>
      <c r="H11" s="9">
        <v>8</v>
      </c>
      <c r="K11" s="1"/>
      <c r="L11" s="1" t="str">
        <f>IFERROR(TEXT(TimeSheet214182235[[#This Row],[Date]],"aaaa"), "")</f>
        <v>Wednesday</v>
      </c>
      <c r="M11" s="8">
        <v>45791</v>
      </c>
      <c r="N11" s="9"/>
      <c r="O11" s="9"/>
      <c r="P11" s="9"/>
      <c r="Q11" s="10" t="s">
        <v>40</v>
      </c>
      <c r="R11" s="9">
        <v>1</v>
      </c>
    </row>
    <row r="12" spans="1:18" ht="20.100000000000001" customHeight="1">
      <c r="A12" s="1"/>
      <c r="B12" s="1" t="str">
        <f>IFERROR(TEXT(TimeSheet2141822[[#This Row],[Date]],"aaaa"), "")</f>
        <v>Thursday</v>
      </c>
      <c r="C12" s="8">
        <f>IFERROR(IF($C$4=0,"",$C$4-1), "")</f>
        <v>45778</v>
      </c>
      <c r="D12" s="9">
        <v>8</v>
      </c>
      <c r="E12" s="9"/>
      <c r="F12" s="9"/>
      <c r="G12" s="10" t="s">
        <v>19</v>
      </c>
      <c r="H12" s="9">
        <f t="shared" ref="H12" si="0">SUBTOTAL(109,H11)</f>
        <v>8</v>
      </c>
      <c r="K12" s="1"/>
      <c r="L12" s="1" t="str">
        <f>IFERROR(TEXT(TimeSheet214182235[[#This Row],[Date]],"aaaa"), "")</f>
        <v>Thursday</v>
      </c>
      <c r="M12" s="8">
        <v>45792</v>
      </c>
      <c r="N12" s="9"/>
      <c r="O12" s="9"/>
      <c r="P12" s="9"/>
      <c r="Q12" s="10" t="s">
        <v>41</v>
      </c>
      <c r="R12" s="9">
        <v>1</v>
      </c>
    </row>
    <row r="13" spans="1:18" ht="20.100000000000001" customHeight="1">
      <c r="A13" s="1"/>
      <c r="B13" s="1" t="str">
        <f>IFERROR(TEXT(TimeSheet2141822[[#This Row],[Date]],"aaaa"), "")</f>
        <v>Friday</v>
      </c>
      <c r="C13" s="8">
        <f>IFERROR(IF($C$4=0,"",$C$4), "")</f>
        <v>45779</v>
      </c>
      <c r="D13" s="12">
        <v>5</v>
      </c>
      <c r="E13" s="12">
        <f>IFERROR(SUM(E6:E12), "")</f>
        <v>0</v>
      </c>
      <c r="F13" s="12">
        <f>IFERROR(SUM(F6:F12), "")</f>
        <v>0</v>
      </c>
      <c r="G13" s="17" t="s">
        <v>19</v>
      </c>
      <c r="H13" s="17">
        <v>5</v>
      </c>
      <c r="K13" s="1"/>
      <c r="L13" s="1" t="str">
        <f>IFERROR(TEXT(TimeSheet214182235[[#This Row],[Date]],"aaaa"), "")</f>
        <v>Friday</v>
      </c>
      <c r="M13" s="8">
        <v>45793</v>
      </c>
      <c r="N13" s="12"/>
      <c r="O13" s="12">
        <f>IFERROR(SUM(O6:O12), "")</f>
        <v>0</v>
      </c>
      <c r="P13" s="12">
        <f>IFERROR(SUM(P6:P12), "")</f>
        <v>0</v>
      </c>
      <c r="Q13" s="17"/>
      <c r="R13" s="17"/>
    </row>
    <row r="14" spans="1:18" ht="15">
      <c r="A14" s="1"/>
      <c r="B14" s="1" t="str">
        <f>IFERROR(TEXT(TimeSheet2141822[[#This Row],[Date]],"aaaa"), "")</f>
        <v>Saturday</v>
      </c>
      <c r="C14" s="8"/>
      <c r="D14" s="12"/>
      <c r="E14" s="12"/>
      <c r="F14" s="12"/>
      <c r="G14" s="19"/>
      <c r="H14" s="17"/>
      <c r="K14" s="1"/>
      <c r="L14" s="1" t="str">
        <f>IFERROR(TEXT(TimeSheet214182235[[#This Row],[Date]],"aaaa"), "")</f>
        <v>Saturday</v>
      </c>
      <c r="M14" s="8"/>
      <c r="N14" s="12"/>
      <c r="O14" s="12"/>
      <c r="P14" s="12"/>
      <c r="Q14" s="19"/>
      <c r="R14" s="17"/>
    </row>
    <row r="15" spans="1:18" ht="17.25" thickBot="1">
      <c r="A15" s="1"/>
      <c r="B15" s="1"/>
      <c r="C15" s="11" t="s">
        <v>9</v>
      </c>
      <c r="D15" s="18">
        <f>IFERROR(SUM(D7:D14), "")</f>
        <v>43</v>
      </c>
      <c r="E15" s="18">
        <f>IFERROR(SUM(E7:E14), "")</f>
        <v>0</v>
      </c>
      <c r="F15" s="18">
        <f>IFERROR(SUM(F7:F14), "")</f>
        <v>0</v>
      </c>
      <c r="G15" s="18">
        <f>IFERROR(SUM(G7:G14), "")</f>
        <v>0</v>
      </c>
      <c r="H15" s="12">
        <v>43</v>
      </c>
      <c r="K15" s="1"/>
      <c r="L15" s="1"/>
      <c r="M15" s="11" t="s">
        <v>9</v>
      </c>
      <c r="N15" s="18"/>
      <c r="O15" s="18">
        <f>IFERROR(SUM(O7:O14), "")</f>
        <v>0</v>
      </c>
      <c r="P15" s="18">
        <f>IFERROR(SUM(P7:P14), "")</f>
        <v>0</v>
      </c>
      <c r="Q15" s="18">
        <f>IFERROR(SUM(Q7:Q14), "")</f>
        <v>0</v>
      </c>
      <c r="R15" s="12">
        <v>0</v>
      </c>
    </row>
    <row r="16" spans="1:18" ht="29.25" customHeight="1" thickTop="1">
      <c r="A16" s="1"/>
      <c r="B16" s="1"/>
      <c r="C16" s="1"/>
      <c r="D16" s="26"/>
      <c r="E16" s="26"/>
      <c r="F16" s="26"/>
      <c r="G16" s="26"/>
      <c r="H16" s="6"/>
      <c r="K16" s="1"/>
      <c r="L16" s="1"/>
      <c r="M16" s="1"/>
      <c r="N16" s="26"/>
      <c r="O16" s="26"/>
      <c r="P16" s="26"/>
      <c r="Q16" s="26"/>
      <c r="R16" s="25"/>
    </row>
    <row r="17" spans="1:18" ht="14.25" customHeight="1">
      <c r="A17" s="1"/>
      <c r="B17" s="1"/>
      <c r="C17" s="1"/>
      <c r="D17" s="40" t="s">
        <v>21</v>
      </c>
      <c r="E17" s="28"/>
      <c r="F17" s="28"/>
      <c r="G17" s="28"/>
      <c r="H17" s="13" t="s">
        <v>20</v>
      </c>
      <c r="K17" s="1"/>
      <c r="L17" s="1"/>
      <c r="M17" s="1"/>
      <c r="N17" s="40" t="s">
        <v>21</v>
      </c>
      <c r="O17" s="28"/>
      <c r="P17" s="28"/>
      <c r="Q17" s="28"/>
      <c r="R17" s="21" t="s">
        <v>39</v>
      </c>
    </row>
    <row r="18" spans="1:18">
      <c r="B18" s="1"/>
      <c r="C18" s="1"/>
      <c r="D18" s="1"/>
      <c r="E18" s="1"/>
      <c r="F18" s="1"/>
      <c r="G18" s="1"/>
      <c r="H18" s="1"/>
      <c r="L18" s="1"/>
      <c r="M18" s="1"/>
      <c r="N18" s="1"/>
      <c r="O18" s="1"/>
      <c r="P18" s="1"/>
      <c r="Q18" s="1"/>
      <c r="R18" s="1"/>
    </row>
    <row r="24" spans="1:18" ht="24" thickBot="1">
      <c r="A24" s="1"/>
      <c r="B24" s="29" t="s">
        <v>0</v>
      </c>
      <c r="C24" s="29"/>
      <c r="D24" s="29"/>
      <c r="E24" s="29"/>
      <c r="F24" s="29"/>
      <c r="G24" s="29"/>
      <c r="H24" s="29"/>
    </row>
    <row r="25" spans="1:18" ht="20.25" thickBot="1">
      <c r="A25" s="14">
        <f>'April 25'!A25+'May 25'!H38</f>
        <v>0</v>
      </c>
      <c r="B25" s="2" t="str">
        <f>' Feb 25'!B25</f>
        <v>Samstag</v>
      </c>
      <c r="C25" s="1"/>
      <c r="D25" s="1"/>
      <c r="E25" s="1"/>
      <c r="F25" s="1"/>
      <c r="G25" s="1"/>
      <c r="H25" s="1"/>
    </row>
    <row r="26" spans="1:18" ht="15" thickBot="1">
      <c r="A26" s="1"/>
      <c r="B26" s="3" t="s">
        <v>1</v>
      </c>
      <c r="C26" s="30" t="s">
        <v>14</v>
      </c>
      <c r="D26" s="30"/>
      <c r="E26" s="1"/>
      <c r="F26" s="4"/>
      <c r="G26" s="31"/>
      <c r="H26" s="31"/>
    </row>
    <row r="27" spans="1:18" ht="15.75" thickBot="1">
      <c r="A27" s="1"/>
      <c r="B27" s="5" t="s">
        <v>2</v>
      </c>
      <c r="C27" s="32">
        <v>45786</v>
      </c>
      <c r="D27" s="32"/>
      <c r="E27" s="1"/>
      <c r="F27" s="1"/>
      <c r="G27" s="1"/>
      <c r="H27" s="1"/>
    </row>
    <row r="28" spans="1:18">
      <c r="A28" s="1"/>
      <c r="B28" s="1"/>
      <c r="C28" s="1"/>
      <c r="D28" s="1"/>
      <c r="E28" s="1"/>
      <c r="F28" s="1"/>
      <c r="G28" s="1"/>
      <c r="H28" s="1"/>
    </row>
    <row r="29" spans="1:18" ht="28.5">
      <c r="A29" s="1"/>
      <c r="B29" s="7" t="s">
        <v>3</v>
      </c>
      <c r="C29" s="7" t="s">
        <v>4</v>
      </c>
      <c r="D29" s="1" t="s">
        <v>12</v>
      </c>
      <c r="E29" s="1" t="s">
        <v>11</v>
      </c>
      <c r="F29" s="1" t="s">
        <v>6</v>
      </c>
      <c r="G29" s="1" t="s">
        <v>7</v>
      </c>
      <c r="H29" s="1" t="s">
        <v>8</v>
      </c>
    </row>
    <row r="30" spans="1:18">
      <c r="A30" s="1"/>
      <c r="B30" s="1" t="str">
        <f>IFERROR(TEXT(TimeSheet21418223[[#This Row],[Date]],"aaaa"), "")</f>
        <v>Saturday</v>
      </c>
      <c r="C30" s="8">
        <v>45780</v>
      </c>
      <c r="D30" s="9"/>
      <c r="E30" s="9"/>
      <c r="F30" s="9"/>
      <c r="G30" s="10"/>
      <c r="H30" s="9">
        <f>IFERROR(SUM(D30:G30), "")</f>
        <v>0</v>
      </c>
    </row>
    <row r="31" spans="1:18">
      <c r="A31" s="1"/>
      <c r="B31" s="1" t="str">
        <f>IFERROR(TEXT(TimeSheet21418223[[#This Row],[Date]],"aaaa"), "")</f>
        <v>Sunday</v>
      </c>
      <c r="C31" s="8">
        <v>45781</v>
      </c>
      <c r="D31" s="9"/>
      <c r="E31" s="9"/>
      <c r="F31" s="9"/>
      <c r="G31" s="10"/>
      <c r="H31" s="9"/>
    </row>
    <row r="32" spans="1:18" ht="28.5">
      <c r="A32" s="1"/>
      <c r="B32" s="1" t="str">
        <f>IFERROR(TEXT(TimeSheet21418223[[#This Row],[Date]],"aaaa"), "")</f>
        <v>Monday</v>
      </c>
      <c r="C32" s="8">
        <v>45782</v>
      </c>
      <c r="D32" s="9">
        <v>2</v>
      </c>
      <c r="E32" s="9"/>
      <c r="F32" s="9"/>
      <c r="G32" s="20" t="s">
        <v>34</v>
      </c>
      <c r="H32" s="9">
        <v>2</v>
      </c>
    </row>
    <row r="33" spans="1:8">
      <c r="A33" s="1"/>
      <c r="B33" s="1" t="str">
        <f>IFERROR(TEXT(TimeSheet21418223[[#This Row],[Date]],"aaaa"), "")</f>
        <v>Tuesday</v>
      </c>
      <c r="C33" s="8">
        <v>45783</v>
      </c>
      <c r="D33" s="9"/>
      <c r="E33" s="9"/>
      <c r="F33" s="9"/>
      <c r="G33" s="10"/>
      <c r="H33" s="9"/>
    </row>
    <row r="34" spans="1:8">
      <c r="A34" s="1"/>
      <c r="B34" s="1" t="str">
        <f>IFERROR(TEXT(TimeSheet21418223[[#This Row],[Date]],"aaaa"), "")</f>
        <v>Wednesday</v>
      </c>
      <c r="C34" s="8">
        <v>45784</v>
      </c>
      <c r="D34" s="9">
        <v>3</v>
      </c>
      <c r="E34" s="9"/>
      <c r="F34" s="9"/>
      <c r="G34" s="10" t="s">
        <v>36</v>
      </c>
      <c r="H34" s="9">
        <v>3</v>
      </c>
    </row>
    <row r="35" spans="1:8">
      <c r="A35" s="1"/>
      <c r="B35" s="1" t="str">
        <f>IFERROR(TEXT(TimeSheet21418223[[#This Row],[Date]],"aaaa"), "")</f>
        <v>Thursday</v>
      </c>
      <c r="C35" s="8">
        <v>45785</v>
      </c>
      <c r="D35" s="9">
        <v>7</v>
      </c>
      <c r="E35" s="9"/>
      <c r="F35" s="9"/>
      <c r="G35" s="10" t="s">
        <v>35</v>
      </c>
      <c r="H35" s="9">
        <v>7</v>
      </c>
    </row>
    <row r="36" spans="1:8" ht="15">
      <c r="A36" s="1"/>
      <c r="B36" s="1" t="str">
        <f>IFERROR(TEXT(TimeSheet21418223[[#This Row],[Date]],"aaaa"), "")</f>
        <v>Friday</v>
      </c>
      <c r="C36" s="8">
        <v>45786</v>
      </c>
      <c r="D36" s="12">
        <v>4</v>
      </c>
      <c r="E36" s="12">
        <f>IFERROR(SUM(E29:E35), "")</f>
        <v>0</v>
      </c>
      <c r="F36" s="12">
        <f>IFERROR(SUM(F29:F35), "")</f>
        <v>0</v>
      </c>
      <c r="G36" s="17" t="s">
        <v>35</v>
      </c>
      <c r="H36" s="17">
        <v>4</v>
      </c>
    </row>
    <row r="37" spans="1:8" ht="15">
      <c r="A37" s="1"/>
      <c r="B37" s="1" t="str">
        <f>IFERROR(TEXT(TimeSheet21418223[[#This Row],[Date]],"aaaa"), "")</f>
        <v>Saturday</v>
      </c>
      <c r="C37" s="8"/>
      <c r="D37" s="12"/>
      <c r="E37" s="12"/>
      <c r="F37" s="12"/>
      <c r="G37" s="19"/>
      <c r="H37" s="17"/>
    </row>
    <row r="38" spans="1:8" ht="17.25" thickBot="1">
      <c r="A38" s="1"/>
      <c r="B38" s="1"/>
      <c r="C38" s="11" t="s">
        <v>9</v>
      </c>
      <c r="D38" s="18">
        <f>IFERROR(SUM(D30:D37), "")</f>
        <v>16</v>
      </c>
      <c r="E38" s="18">
        <f>IFERROR(SUM(E30:E37), "")</f>
        <v>0</v>
      </c>
      <c r="F38" s="18">
        <f>IFERROR(SUM(F30:F37), "")</f>
        <v>0</v>
      </c>
      <c r="G38" s="18">
        <f>IFERROR(SUM(G30:G37), "")</f>
        <v>0</v>
      </c>
      <c r="H38" s="12">
        <v>0</v>
      </c>
    </row>
    <row r="39" spans="1:8" ht="30" customHeight="1" thickTop="1">
      <c r="A39" s="1"/>
      <c r="B39" s="1"/>
      <c r="C39" s="1"/>
      <c r="D39" s="26"/>
      <c r="E39" s="26"/>
      <c r="F39" s="26"/>
      <c r="G39" s="26"/>
      <c r="H39" s="16"/>
    </row>
    <row r="40" spans="1:8">
      <c r="A40" s="1"/>
      <c r="B40" s="1"/>
      <c r="C40" s="1"/>
      <c r="D40" s="40" t="s">
        <v>21</v>
      </c>
      <c r="E40" s="28"/>
      <c r="F40" s="28"/>
      <c r="G40" s="28"/>
      <c r="H40" s="15" t="s">
        <v>37</v>
      </c>
    </row>
    <row r="41" spans="1:8">
      <c r="B41" s="1"/>
      <c r="C41" s="1"/>
      <c r="D41" s="1"/>
      <c r="E41" s="1"/>
      <c r="F41" s="1"/>
      <c r="G41" s="1"/>
      <c r="H41" s="1"/>
    </row>
  </sheetData>
  <mergeCells count="14">
    <mergeCell ref="N16:Q16"/>
    <mergeCell ref="N17:Q17"/>
    <mergeCell ref="D40:G40"/>
    <mergeCell ref="B24:H24"/>
    <mergeCell ref="C26:D26"/>
    <mergeCell ref="G26:H26"/>
    <mergeCell ref="C27:D27"/>
    <mergeCell ref="D39:G39"/>
    <mergeCell ref="D17:G17"/>
    <mergeCell ref="B1:H1"/>
    <mergeCell ref="C3:D3"/>
    <mergeCell ref="G3:H3"/>
    <mergeCell ref="C4:D4"/>
    <mergeCell ref="D16:G16"/>
  </mergeCells>
  <dataValidations count="19">
    <dataValidation allowBlank="1" showInputMessage="1" showErrorMessage="1" prompt="Create a Weekly Time Sheet in this worksheet. Total Hours and Total Pay are automatically calculated at end of TimeSheet table" sqref="A1 A24 K1"/>
    <dataValidation allowBlank="1" showInputMessage="1" showErrorMessage="1" prompt="Title of this worksheet is in this cell" sqref="B1:H1 B24:H24 L1:R1"/>
    <dataValidation allowBlank="1" showInputMessage="1" showErrorMessage="1" prompt="Enter Company Name in this cell. Enter employee details in cells below and Week ending date in cell C5" sqref="B2 B25 L2"/>
    <dataValidation allowBlank="1" showInputMessage="1" showErrorMessage="1" prompt="Enter Employee name in cell at right" sqref="B3 B26 L3"/>
    <dataValidation allowBlank="1" showInputMessage="1" showErrorMessage="1" prompt="Enter Employee name in this cell" sqref="C3:D3 C26:D26 M3:N3"/>
    <dataValidation allowBlank="1" showInputMessage="1" showErrorMessage="1" prompt="Enter Employee phone number in cell at right" sqref="F3 F26 P3"/>
    <dataValidation allowBlank="1" showInputMessage="1" showErrorMessage="1" prompt="Enter Employee phone number in this cell" sqref="G3:H3 G26:H26 Q3:R3"/>
    <dataValidation allowBlank="1" showInputMessage="1" showErrorMessage="1" prompt="Enter Regular Hours in this column under this heading" sqref="D6 D29 N6"/>
    <dataValidation allowBlank="1" showInputMessage="1" showErrorMessage="1" prompt="Date is automatically updated in this column under this heading based on Week ending date in cell C5" sqref="C6 C29 M6"/>
    <dataValidation allowBlank="1" showInputMessage="1" showErrorMessage="1" prompt="Enter Overtime Hours in this column under this heading" sqref="E6 E29 O6"/>
    <dataValidation allowBlank="1" showInputMessage="1" showErrorMessage="1" prompt="Enter Sick hours in this column under this heading" sqref="F6 F29 P6"/>
    <dataValidation allowBlank="1" showInputMessage="1" showErrorMessage="1" prompt="Enter Vacation hours in this column under this heading" sqref="G6 G29 Q6"/>
    <dataValidation allowBlank="1" showInputMessage="1" showErrorMessage="1" prompt="Total Hours for each weekday are automatically calculated in this column under this heading" sqref="H6 H29 R6"/>
    <dataValidation allowBlank="1" showInputMessage="1" showErrorMessage="1" prompt="Total hours for the entire period are automatically calculated in cells at right" sqref="C15 C38 M15"/>
    <dataValidation allowBlank="1" showInputMessage="1" showErrorMessage="1" prompt="Enter Employee signature in this cell" sqref="D16:G16 D39:G39 N16:Q16"/>
    <dataValidation allowBlank="1" showInputMessage="1" showErrorMessage="1" prompt="Enter Date in this cell" sqref="H16 H39 R16"/>
    <dataValidation allowBlank="1" showInputMessage="1" showErrorMessage="1" prompt="Enter Week ending date in cell at right" sqref="B4 B27 L4"/>
    <dataValidation allowBlank="1" showInputMessage="1" showErrorMessage="1" prompt="Enter Week ending date in this cell" sqref="C4 C27 M4"/>
    <dataValidation allowBlank="1" showInputMessage="1" showErrorMessage="1" prompt="Weekdays are automatically updated in this column under this heading" sqref="B6 B29 L6"/>
  </dataValidations>
  <pageMargins left="0.7" right="0.7" top="0.78740157499999996" bottom="0.78740157499999996" header="0.3" footer="0.3"/>
  <pageSetup paperSize="9" orientation="portrait" horizontalDpi="4294967293" verticalDpi="0" r:id="rId1"/>
  <drawing r:id="rId2"/>
  <legacyDrawing r:id="rId3"/>
  <tableParts count="3"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Feb 25</vt:lpstr>
      <vt:lpstr>March 25</vt:lpstr>
      <vt:lpstr>April 25</vt:lpstr>
      <vt:lpstr>May 25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Thembeni Mazamisa</cp:lastModifiedBy>
  <cp:lastPrinted>2025-05-17T19:13:14Z</cp:lastPrinted>
  <dcterms:created xsi:type="dcterms:W3CDTF">2025-05-07T08:26:55Z</dcterms:created>
  <dcterms:modified xsi:type="dcterms:W3CDTF">2025-05-18T18:35:58Z</dcterms:modified>
</cp:coreProperties>
</file>