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proj_2024 AGRI-MOCKS (EVE)\Timesheets\Timesheets February-May 2025\"/>
    </mc:Choice>
  </mc:AlternateContent>
  <xr:revisionPtr revIDLastSave="0" documentId="13_ncr:1_{4CAEDE0A-32F5-4C8A-A8E9-38A811993B1D}" xr6:coauthVersionLast="36" xr6:coauthVersionMax="36" xr10:uidLastSave="{00000000-0000-0000-0000-000000000000}"/>
  <bookViews>
    <workbookView xWindow="0" yWindow="0" windowWidth="23040" windowHeight="10380" activeTab="3" xr2:uid="{00000000-000D-0000-FFFF-FFFF00000000}"/>
  </bookViews>
  <sheets>
    <sheet name=" Feb 25" sheetId="1" r:id="rId1"/>
    <sheet name="March 25" sheetId="2" r:id="rId2"/>
    <sheet name="April 25" sheetId="3" r:id="rId3"/>
    <sheet name="May 25 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P32" i="7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C22" i="7"/>
  <c r="C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L4" i="7"/>
  <c r="L22" i="7" s="1"/>
  <c r="L31" i="7" s="1"/>
  <c r="L3" i="7"/>
  <c r="B2" i="7"/>
  <c r="K20" i="7" s="1"/>
  <c r="H14" i="7" l="1"/>
  <c r="Q14" i="7"/>
  <c r="Q32" i="7"/>
  <c r="H32" i="7"/>
  <c r="C30" i="7"/>
  <c r="L30" i="7"/>
  <c r="L13" i="7"/>
  <c r="B20" i="7"/>
  <c r="K2" i="7"/>
  <c r="L29" i="7" l="1"/>
  <c r="L12" i="7"/>
  <c r="C29" i="7"/>
  <c r="L11" i="7" l="1"/>
  <c r="C28" i="7"/>
  <c r="L28" i="7"/>
  <c r="L21" i="3"/>
  <c r="L3" i="3"/>
  <c r="C21" i="3"/>
  <c r="L3" i="2"/>
  <c r="L21" i="2" s="1"/>
  <c r="L3" i="1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H14" i="3" s="1"/>
  <c r="C22" i="2"/>
  <c r="C31" i="2" s="1"/>
  <c r="P32" i="2"/>
  <c r="O32" i="2"/>
  <c r="N32" i="2"/>
  <c r="M32" i="2"/>
  <c r="G32" i="2"/>
  <c r="F32" i="2"/>
  <c r="E32" i="2"/>
  <c r="D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H7" i="2"/>
  <c r="C7" i="2"/>
  <c r="B7" i="2" s="1"/>
  <c r="L12" i="1"/>
  <c r="K12" i="1" s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Q11" i="1"/>
  <c r="Q10" i="1"/>
  <c r="Q9" i="1"/>
  <c r="Q8" i="1"/>
  <c r="Q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C30" i="2" l="1"/>
  <c r="C29" i="2" s="1"/>
  <c r="B31" i="2"/>
  <c r="L11" i="1"/>
  <c r="L4" i="2"/>
  <c r="Q14" i="3"/>
  <c r="H14" i="2"/>
  <c r="H32" i="2"/>
  <c r="H32" i="3"/>
  <c r="C27" i="7"/>
  <c r="L27" i="7"/>
  <c r="L10" i="7"/>
  <c r="Q32" i="3"/>
  <c r="Q32" i="2"/>
  <c r="Q14" i="2"/>
  <c r="Q14" i="1"/>
  <c r="H14" i="1"/>
  <c r="B20" i="3"/>
  <c r="K2" i="2"/>
  <c r="K20" i="3"/>
  <c r="K20" i="2"/>
  <c r="C29" i="1"/>
  <c r="B30" i="1"/>
  <c r="C13" i="3"/>
  <c r="B13" i="3" s="1"/>
  <c r="B13" i="7" s="1"/>
  <c r="C22" i="3"/>
  <c r="C8" i="3"/>
  <c r="B8" i="3" s="1"/>
  <c r="B8" i="7" s="1"/>
  <c r="C7" i="3"/>
  <c r="B7" i="3" s="1"/>
  <c r="B7" i="7" s="1"/>
  <c r="C10" i="3"/>
  <c r="B10" i="3" s="1"/>
  <c r="B10" i="7" s="1"/>
  <c r="C9" i="3"/>
  <c r="B9" i="3" s="1"/>
  <c r="B9" i="7" s="1"/>
  <c r="C12" i="3"/>
  <c r="B12" i="3" s="1"/>
  <c r="B12" i="7" s="1"/>
  <c r="C11" i="3"/>
  <c r="B11" i="3" s="1"/>
  <c r="B11" i="7" s="1"/>
  <c r="L28" i="1"/>
  <c r="K29" i="1"/>
  <c r="K30" i="1"/>
  <c r="B31" i="1"/>
  <c r="K10" i="7" l="1"/>
  <c r="B28" i="7"/>
  <c r="K28" i="7" s="1"/>
  <c r="B30" i="2"/>
  <c r="K12" i="7"/>
  <c r="B30" i="7"/>
  <c r="K30" i="7" s="1"/>
  <c r="B25" i="7"/>
  <c r="K25" i="7" s="1"/>
  <c r="K7" i="7"/>
  <c r="K11" i="7"/>
  <c r="B29" i="7"/>
  <c r="K29" i="7" s="1"/>
  <c r="K9" i="7"/>
  <c r="B27" i="7"/>
  <c r="K27" i="7" s="1"/>
  <c r="K8" i="7"/>
  <c r="B26" i="7"/>
  <c r="K26" i="7" s="1"/>
  <c r="K13" i="7"/>
  <c r="B31" i="7"/>
  <c r="K31" i="7" s="1"/>
  <c r="L13" i="2"/>
  <c r="L22" i="2"/>
  <c r="L31" i="2" s="1"/>
  <c r="K11" i="1"/>
  <c r="L10" i="1"/>
  <c r="L26" i="7"/>
  <c r="L9" i="7"/>
  <c r="C26" i="7"/>
  <c r="A2" i="1"/>
  <c r="A2" i="2" s="1"/>
  <c r="A2" i="3" s="1"/>
  <c r="A2" i="7" s="1"/>
  <c r="B29" i="1"/>
  <c r="C28" i="1"/>
  <c r="C31" i="3"/>
  <c r="L4" i="3"/>
  <c r="C28" i="2"/>
  <c r="B29" i="2"/>
  <c r="K28" i="1"/>
  <c r="L27" i="1"/>
  <c r="L9" i="1" l="1"/>
  <c r="K10" i="1"/>
  <c r="K13" i="2"/>
  <c r="L12" i="2"/>
  <c r="K31" i="2"/>
  <c r="L30" i="2"/>
  <c r="L8" i="7"/>
  <c r="L25" i="7"/>
  <c r="C25" i="7"/>
  <c r="C27" i="1"/>
  <c r="B28" i="1"/>
  <c r="L13" i="3"/>
  <c r="L22" i="3"/>
  <c r="L31" i="3" s="1"/>
  <c r="C30" i="3"/>
  <c r="B31" i="3"/>
  <c r="C27" i="2"/>
  <c r="B28" i="2"/>
  <c r="K27" i="1"/>
  <c r="L26" i="1"/>
  <c r="K30" i="2" l="1"/>
  <c r="L29" i="2"/>
  <c r="K9" i="1"/>
  <c r="L8" i="1"/>
  <c r="K12" i="2"/>
  <c r="L11" i="2"/>
  <c r="L7" i="7"/>
  <c r="C26" i="1"/>
  <c r="B27" i="1"/>
  <c r="B30" i="3"/>
  <c r="C29" i="3"/>
  <c r="K31" i="3"/>
  <c r="L30" i="3"/>
  <c r="L12" i="3"/>
  <c r="K13" i="3"/>
  <c r="C26" i="2"/>
  <c r="B27" i="2"/>
  <c r="L25" i="1"/>
  <c r="K25" i="1" s="1"/>
  <c r="K26" i="1"/>
  <c r="K11" i="2" l="1"/>
  <c r="L10" i="2"/>
  <c r="L7" i="1"/>
  <c r="K7" i="1" s="1"/>
  <c r="K8" i="1"/>
  <c r="K29" i="2"/>
  <c r="L28" i="2"/>
  <c r="B26" i="1"/>
  <c r="C25" i="1"/>
  <c r="B25" i="1" s="1"/>
  <c r="K30" i="3"/>
  <c r="L29" i="3"/>
  <c r="C28" i="3"/>
  <c r="B29" i="3"/>
  <c r="K12" i="3"/>
  <c r="L11" i="3"/>
  <c r="C25" i="2"/>
  <c r="B25" i="2" s="1"/>
  <c r="B26" i="2"/>
  <c r="K28" i="2" l="1"/>
  <c r="L27" i="2"/>
  <c r="L9" i="2"/>
  <c r="K10" i="2"/>
  <c r="B28" i="3"/>
  <c r="C27" i="3"/>
  <c r="K11" i="3"/>
  <c r="L10" i="3"/>
  <c r="L28" i="3"/>
  <c r="K29" i="3"/>
  <c r="L26" i="2" l="1"/>
  <c r="K27" i="2"/>
  <c r="L8" i="2"/>
  <c r="K9" i="2"/>
  <c r="L9" i="3"/>
  <c r="K10" i="3"/>
  <c r="C26" i="3"/>
  <c r="B27" i="3"/>
  <c r="K28" i="3"/>
  <c r="L27" i="3"/>
  <c r="K8" i="2" l="1"/>
  <c r="L7" i="2"/>
  <c r="K7" i="2" s="1"/>
  <c r="K26" i="2"/>
  <c r="L25" i="2"/>
  <c r="K25" i="2" s="1"/>
  <c r="B26" i="3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<sst xmlns="http://schemas.openxmlformats.org/spreadsheetml/2006/main" count="210" uniqueCount="22">
  <si>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</si>
  <si>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</si>
  <si>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</si>
  <si>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</si>
  <si>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</si>
  <si>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</si>
  <si>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</si>
  <si>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</si>
  <si>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</si>
  <si>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</si>
  <si>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</si>
  <si>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</si>
  <si>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</si>
  <si>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</si>
  <si>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>Marko Stojanović</t>
  </si>
  <si>
    <t>Overview of project tasks, distribution of responsibilities, work plan</t>
  </si>
  <si>
    <t>Creation of implementation tools and templates: QA instruments (PQA package, including toolkit, PQA matrix, e instruments)</t>
  </si>
  <si>
    <t>Preparation for the KOM</t>
  </si>
  <si>
    <t xml:space="preserve">Signature </t>
  </si>
  <si>
    <t>23/5/2025</t>
  </si>
  <si>
    <t>Participation in KOM</t>
  </si>
  <si>
    <t>Preparation of the PQA Toolkit and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</si>
</sst>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  <numFmt numFmtId="167" formatCode="[$-407]mmmm\ 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5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167" fontId="0" fillId="0" borderId="0" xfId="0" applyNumberFormat="1" applyAlignment="1">
      <alignment horizontal="lef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49" fontId="12" fillId="0" borderId="0" xfId="1" applyNumberFormat="1" applyFont="1" applyFill="1" applyBorder="1" applyAlignment="1">
      <alignment horizontal="right" vertical="center" indent="1"/>
    </xf>
    <xf numFmtId="49" fontId="12" fillId="0" borderId="0" xfId="1" applyNumberFormat="1" applyFont="1" applyFill="1" applyBorder="1" applyAlignment="1">
      <alignment horizontal="right" vertical="center" wrapText="1" indent="1"/>
    </xf>
    <xf numFmtId="49" fontId="12" fillId="0" borderId="0" xfId="1" applyNumberFormat="1" applyFont="1" applyFill="1" applyBorder="1" applyAlignment="1">
      <alignment horizontal="left" vertical="center" wrapText="1" indent="1"/>
    </xf>
    <xf numFmtId="14" fontId="7" fillId="0" borderId="0" xfId="8" applyNumberFormat="1" applyAlignment="1">
      <alignment vertical="center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28"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27"/>
      <tableStyleElement type="headerRow" dxfId="26"/>
      <tableStyleElement type="firstColumn" dxfId="25"/>
      <tableStyleElement type="lastColumn" dxfId="24"/>
    </tableStyle>
    <tableStyle name="Weekly time sheet 2" pivot="0" count="4" xr9:uid="{00000000-0011-0000-FFFF-FFFF01000000}">
      <tableStyleElement type="wholeTable" dxfId="23"/>
      <tableStyleElement type="header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6</xdr:col>
      <xdr:colOff>1385658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6</xdr:col>
      <xdr:colOff>1442808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15</xdr:row>
      <xdr:rowOff>38100</xdr:rowOff>
    </xdr:from>
    <xdr:to>
      <xdr:col>5</xdr:col>
      <xdr:colOff>1062034</xdr:colOff>
      <xdr:row>16</xdr:row>
      <xdr:rowOff>32579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116D12B-AA79-411D-9D9F-987B7699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43357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33</xdr:row>
      <xdr:rowOff>15240</xdr:rowOff>
    </xdr:from>
    <xdr:to>
      <xdr:col>5</xdr:col>
      <xdr:colOff>734374</xdr:colOff>
      <xdr:row>34</xdr:row>
      <xdr:rowOff>9719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E9A46C3-D576-4204-95C9-ACDAF045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89458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33</xdr:row>
      <xdr:rowOff>15240</xdr:rowOff>
    </xdr:from>
    <xdr:to>
      <xdr:col>14</xdr:col>
      <xdr:colOff>802954</xdr:colOff>
      <xdr:row>34</xdr:row>
      <xdr:rowOff>9719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B6CDE0C-9196-452D-9CF1-D49EC50F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8120" y="89458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</xdr:colOff>
      <xdr:row>15</xdr:row>
      <xdr:rowOff>30480</xdr:rowOff>
    </xdr:from>
    <xdr:to>
      <xdr:col>14</xdr:col>
      <xdr:colOff>574354</xdr:colOff>
      <xdr:row>16</xdr:row>
      <xdr:rowOff>24959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2023091-9FF3-4E24-9EE5-76BEBB33D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9520" y="4328160"/>
          <a:ext cx="1724974" cy="436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19</xdr:row>
      <xdr:rowOff>329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144780</xdr:colOff>
      <xdr:row>15</xdr:row>
      <xdr:rowOff>0</xdr:rowOff>
    </xdr:from>
    <xdr:to>
      <xdr:col>5</xdr:col>
      <xdr:colOff>673414</xdr:colOff>
      <xdr:row>16</xdr:row>
      <xdr:rowOff>47819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172A0C-E4CD-44AC-B7B4-96D045EB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38481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</xdr:colOff>
      <xdr:row>33</xdr:row>
      <xdr:rowOff>7620</xdr:rowOff>
    </xdr:from>
    <xdr:to>
      <xdr:col>5</xdr:col>
      <xdr:colOff>665794</xdr:colOff>
      <xdr:row>34</xdr:row>
      <xdr:rowOff>70679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6AACEA5-8C2A-456E-9131-A8627EC0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84201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32</xdr:row>
      <xdr:rowOff>167640</xdr:rowOff>
    </xdr:from>
    <xdr:to>
      <xdr:col>14</xdr:col>
      <xdr:colOff>719134</xdr:colOff>
      <xdr:row>34</xdr:row>
      <xdr:rowOff>47819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7C0DC7A-8396-48D6-8EE3-2757F5890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220" y="83972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160020</xdr:colOff>
      <xdr:row>15</xdr:row>
      <xdr:rowOff>0</xdr:rowOff>
    </xdr:from>
    <xdr:to>
      <xdr:col>14</xdr:col>
      <xdr:colOff>688654</xdr:colOff>
      <xdr:row>16</xdr:row>
      <xdr:rowOff>47819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D126FDC-7B3B-49DB-BDE0-4C376950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3740" y="3848100"/>
          <a:ext cx="1724974" cy="4364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1188720</xdr:colOff>
      <xdr:row>14</xdr:row>
      <xdr:rowOff>175260</xdr:rowOff>
    </xdr:from>
    <xdr:to>
      <xdr:col>5</xdr:col>
      <xdr:colOff>521014</xdr:colOff>
      <xdr:row>16</xdr:row>
      <xdr:rowOff>101159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36C19E5-DF80-44A2-A1A6-639D8106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</xdr:colOff>
      <xdr:row>33</xdr:row>
      <xdr:rowOff>30480</xdr:rowOff>
    </xdr:from>
    <xdr:to>
      <xdr:col>5</xdr:col>
      <xdr:colOff>780094</xdr:colOff>
      <xdr:row>34</xdr:row>
      <xdr:rowOff>70679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F1D075A-878D-4585-B552-8756737B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0" y="851916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251460</xdr:colOff>
      <xdr:row>14</xdr:row>
      <xdr:rowOff>175260</xdr:rowOff>
    </xdr:from>
    <xdr:to>
      <xdr:col>14</xdr:col>
      <xdr:colOff>780094</xdr:colOff>
      <xdr:row>16</xdr:row>
      <xdr:rowOff>101159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261E0-9CB7-4E4F-BB45-41C2AD83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518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33</xdr:row>
      <xdr:rowOff>45720</xdr:rowOff>
    </xdr:from>
    <xdr:to>
      <xdr:col>14</xdr:col>
      <xdr:colOff>802954</xdr:colOff>
      <xdr:row>34</xdr:row>
      <xdr:rowOff>85919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9050F94-AAB0-4949-88FC-E1253BF46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040" y="8534400"/>
          <a:ext cx="1724974" cy="4364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506730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419823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48844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5461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129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50" y="45453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1059180</xdr:colOff>
      <xdr:row>14</xdr:row>
      <xdr:rowOff>175260</xdr:rowOff>
    </xdr:from>
    <xdr:to>
      <xdr:col>5</xdr:col>
      <xdr:colOff>391474</xdr:colOff>
      <xdr:row>16</xdr:row>
      <xdr:rowOff>17339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939AD71-B903-4768-8A15-18CDD62E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97764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33</xdr:row>
      <xdr:rowOff>30480</xdr:rowOff>
    </xdr:from>
    <xdr:to>
      <xdr:col>5</xdr:col>
      <xdr:colOff>604834</xdr:colOff>
      <xdr:row>34</xdr:row>
      <xdr:rowOff>17339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11C8DB-307B-428B-853D-B62415FD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860298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33</xdr:row>
      <xdr:rowOff>38100</xdr:rowOff>
    </xdr:from>
    <xdr:to>
      <xdr:col>14</xdr:col>
      <xdr:colOff>658174</xdr:colOff>
      <xdr:row>34</xdr:row>
      <xdr:rowOff>24959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402ECC-87CA-4EA1-B681-E83782513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260" y="8610600"/>
          <a:ext cx="1724974" cy="436439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</xdr:row>
      <xdr:rowOff>15240</xdr:rowOff>
    </xdr:from>
    <xdr:to>
      <xdr:col>14</xdr:col>
      <xdr:colOff>749614</xdr:colOff>
      <xdr:row>16</xdr:row>
      <xdr:rowOff>40199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0C3FE21-6E67-44A1-BEE1-1952B263A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4700" y="4000500"/>
          <a:ext cx="1724974" cy="4364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19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10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9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8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imeSheet214184" displayName="TimeSheet214184" ref="B6:H13" totalsRowShown="0">
  <autoFilter ref="B6:H13" xr:uid="{00000000-0009-0000-0100-000003000000}"/>
  <tableColumns count="7">
    <tableColumn id="1" xr3:uid="{00000000-0010-0000-0C00-000001000000}" name="Day" dataDxfId="7">
      <calculatedColumnFormula>TimeSheet21418[[#This Row],[Day]]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6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imeSheet24715195" displayName="TimeSheet24715195" ref="B24:H31" totalsRowShown="0">
  <autoFilter ref="B24:H31" xr:uid="{00000000-0009-0000-0100-000004000000}"/>
  <tableColumns count="7">
    <tableColumn id="1" xr3:uid="{00000000-0010-0000-0D00-000001000000}" name="Day" dataDxfId="5">
      <calculatedColumnFormula>B7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Online event"/>
    <tableColumn id="5" xr3:uid="{00000000-0010-0000-0D00-000005000000}" name="Reporting"/>
    <tableColumn id="6" xr3:uid="{00000000-0010-0000-0D00-000006000000}" name="Name of the activity" dataDxfId="4"/>
    <tableColumn id="7" xr3:uid="{00000000-0010-0000-0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imeSheet2816206" displayName="TimeSheet2816206" ref="K6:Q13" totalsRowShown="0">
  <autoFilter ref="K6:Q13" xr:uid="{00000000-0009-0000-0100-000005000000}"/>
  <tableColumns count="7">
    <tableColumn id="1" xr3:uid="{00000000-0010-0000-0E00-000001000000}" name="Day" dataDxfId="3">
      <calculatedColumnFormula>TimeSheet214184[[#This Row],[Day]]</calculatedColumnFormula>
    </tableColumn>
    <tableColumn id="2" xr3:uid="{00000000-0010-0000-0E00-000002000000}" name="Date"/>
    <tableColumn id="3" xr3:uid="{00000000-0010-0000-0E00-000003000000}" name="Preparation or Travel"/>
    <tableColumn id="4" xr3:uid="{00000000-0010-0000-0E00-000004000000}" name="(Online) event"/>
    <tableColumn id="5" xr3:uid="{00000000-0010-0000-0E00-000005000000}" name="Reporting"/>
    <tableColumn id="6" xr3:uid="{00000000-0010-0000-0E00-000006000000}" name="Name of the activity" dataDxfId="2"/>
    <tableColumn id="7" xr3:uid="{00000000-0010-0000-0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imeSheet2479172110" displayName="TimeSheet2479172110" ref="K24:Q31" totalsRowShown="0">
  <autoFilter ref="K24:Q31" xr:uid="{00000000-0009-0000-0100-000009000000}"/>
  <tableColumns count="7">
    <tableColumn id="1" xr3:uid="{00000000-0010-0000-0F00-000001000000}" name="Day" dataDxfId="1">
      <calculatedColumnFormula>TimeSheet24715195[[#This Row],[Day]]</calculatedColumnFormula>
    </tableColumn>
    <tableColumn id="2" xr3:uid="{00000000-0010-0000-0F00-000002000000}" name="Date"/>
    <tableColumn id="3" xr3:uid="{00000000-0010-0000-0F00-000003000000}" name="Preparation or Travel"/>
    <tableColumn id="4" xr3:uid="{00000000-0010-0000-0F00-000004000000}" name="Online event"/>
    <tableColumn id="5" xr3:uid="{00000000-0010-0000-0F00-000005000000}" name="Reporting"/>
    <tableColumn id="6" xr3:uid="{00000000-0010-0000-0F00-000006000000}" name="Name of the activity" dataDxfId="0"/>
    <tableColumn id="7" xr3:uid="{00000000-0010-0000-0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18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17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16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15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14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13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12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11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H3" workbookViewId="0">
      <selection activeCell="R17" sqref="R17"/>
    </sheetView>
  </sheetViews>
  <sheetFormatPr defaultColWidth="11.19921875" defaultRowHeight="13.8"/>
  <cols>
    <col min="2" max="6" width="15.69921875" customWidth="1"/>
    <col min="7" max="7" width="24.09765625" customWidth="1"/>
    <col min="8" max="8" width="15.69921875" customWidth="1"/>
    <col min="11" max="17" width="15.69921875" customWidth="1"/>
  </cols>
  <sheetData>
    <row r="1" spans="1:17" ht="40.5" customHeight="1" thickBot="1">
      <c r="A1" s="1"/>
      <c r="B1" s="20" t="s">
        <v>0</v>
      </c>
      <c r="C1" s="20"/>
      <c r="D1" s="20"/>
      <c r="E1" s="20"/>
      <c r="F1" s="20"/>
      <c r="G1" s="20"/>
      <c r="H1" s="20"/>
      <c r="J1" s="1"/>
      <c r="K1" s="20" t="s">
        <v>0</v>
      </c>
      <c r="L1" s="20"/>
      <c r="M1" s="20"/>
      <c r="N1" s="20"/>
      <c r="O1" s="20"/>
      <c r="P1" s="20"/>
      <c r="Q1" s="20"/>
    </row>
    <row r="2" spans="1:17" ht="19.8" thickBot="1">
      <c r="A2" s="13">
        <f>H14+H32+Q14+Q32</f>
        <v>8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4" t="s">
        <v>14</v>
      </c>
      <c r="D3" s="25"/>
      <c r="E3" s="1"/>
      <c r="F3" s="4"/>
      <c r="G3" s="22"/>
      <c r="H3" s="22"/>
      <c r="J3" s="1"/>
      <c r="K3" s="3" t="s">
        <v>1</v>
      </c>
      <c r="L3" s="21" t="str">
        <f>C3</f>
        <v>Marko Stojanović</v>
      </c>
      <c r="M3" s="21"/>
      <c r="N3" s="1"/>
      <c r="O3" s="4"/>
      <c r="P3" s="22"/>
      <c r="Q3" s="22"/>
    </row>
    <row r="4" spans="1:17" ht="14.4" thickBot="1">
      <c r="A4" s="1"/>
      <c r="B4" s="5" t="s">
        <v>2</v>
      </c>
      <c r="C4" s="26">
        <v>45695</v>
      </c>
      <c r="D4" s="26"/>
      <c r="E4" s="1"/>
      <c r="F4" s="1"/>
      <c r="G4" s="1"/>
      <c r="H4" s="1"/>
      <c r="J4" s="1"/>
      <c r="K4" s="5" t="s">
        <v>2</v>
      </c>
      <c r="L4" s="23">
        <v>45709</v>
      </c>
      <c r="M4" s="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7.6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56.4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>
        <v>8</v>
      </c>
      <c r="E13" s="9"/>
      <c r="F13" s="9"/>
      <c r="G13" s="33" t="s">
        <v>15</v>
      </c>
      <c r="H13" s="9">
        <f t="shared" si="1"/>
        <v>8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8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8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7"/>
      <c r="E15" s="28"/>
      <c r="F15" s="28"/>
      <c r="G15" s="29"/>
      <c r="H15" s="6"/>
      <c r="J15" s="1"/>
      <c r="K15" s="1"/>
      <c r="L15" s="1"/>
      <c r="M15" s="17"/>
      <c r="N15" s="17"/>
      <c r="O15" s="17"/>
      <c r="P15" s="17"/>
      <c r="Q15" s="6"/>
    </row>
    <row r="16" spans="1:17" ht="34.799999999999997" customHeight="1">
      <c r="A16" s="1"/>
      <c r="B16" s="1"/>
      <c r="C16" s="1"/>
      <c r="D16" s="30" t="s">
        <v>10</v>
      </c>
      <c r="E16" s="30"/>
      <c r="F16" s="30"/>
      <c r="G16" s="30"/>
      <c r="H16" s="34">
        <v>45695</v>
      </c>
      <c r="J16" s="1"/>
      <c r="K16" s="1"/>
      <c r="L16" s="1"/>
      <c r="M16" s="18" t="s">
        <v>10</v>
      </c>
      <c r="N16" s="19"/>
      <c r="O16" s="19"/>
      <c r="P16" s="19"/>
      <c r="Q16" s="34">
        <v>45709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0" t="s">
        <v>0</v>
      </c>
      <c r="C19" s="20"/>
      <c r="D19" s="20"/>
      <c r="E19" s="20"/>
      <c r="F19" s="20"/>
      <c r="G19" s="20"/>
      <c r="H19" s="20"/>
      <c r="J19" s="1"/>
      <c r="K19" s="20" t="s">
        <v>0</v>
      </c>
      <c r="L19" s="20"/>
      <c r="M19" s="20"/>
      <c r="N19" s="20"/>
      <c r="O19" s="20"/>
      <c r="P19" s="20"/>
      <c r="Q19" s="20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4" t="s">
        <v>14</v>
      </c>
      <c r="D21" s="25"/>
      <c r="E21" s="1"/>
      <c r="F21" s="4"/>
      <c r="G21" s="22"/>
      <c r="H21" s="22"/>
      <c r="J21" s="1"/>
      <c r="K21" s="3" t="s">
        <v>1</v>
      </c>
      <c r="L21" s="21" t="str">
        <f>C21</f>
        <v>Marko Stojanović</v>
      </c>
      <c r="M21" s="21"/>
      <c r="N21" s="1"/>
      <c r="O21" s="4"/>
      <c r="P21" s="22"/>
      <c r="Q21" s="22"/>
    </row>
    <row r="22" spans="1:17" ht="14.4" thickBot="1">
      <c r="A22" s="1"/>
      <c r="B22" s="5" t="s">
        <v>2</v>
      </c>
      <c r="C22" s="26">
        <v>45702</v>
      </c>
      <c r="D22" s="26"/>
      <c r="E22" s="1"/>
      <c r="F22" s="1"/>
      <c r="G22" s="1"/>
      <c r="H22" s="1"/>
      <c r="J22" s="1"/>
      <c r="K22" s="5" t="s">
        <v>2</v>
      </c>
      <c r="L22" s="23">
        <v>45716</v>
      </c>
      <c r="M22" s="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17"/>
      <c r="E33" s="17"/>
      <c r="F33" s="17"/>
      <c r="G33" s="17"/>
      <c r="H33" s="6"/>
      <c r="J33" s="1"/>
      <c r="K33" s="1"/>
      <c r="L33" s="1"/>
      <c r="M33" s="17"/>
      <c r="N33" s="17"/>
      <c r="O33" s="17"/>
      <c r="P33" s="17"/>
      <c r="Q33" s="6"/>
    </row>
    <row r="34" spans="1:17" ht="34.799999999999997" customHeight="1">
      <c r="A34" s="1"/>
      <c r="B34" s="1"/>
      <c r="C34" s="1"/>
      <c r="D34" s="18" t="s">
        <v>10</v>
      </c>
      <c r="E34" s="19"/>
      <c r="F34" s="19"/>
      <c r="G34" s="19"/>
      <c r="H34" s="34">
        <v>45702</v>
      </c>
      <c r="J34" s="1"/>
      <c r="K34" s="1"/>
      <c r="L34" s="1"/>
      <c r="M34" s="18" t="s">
        <v>10</v>
      </c>
      <c r="N34" s="19"/>
      <c r="O34" s="19"/>
      <c r="P34" s="19"/>
      <c r="Q34" s="34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G13" workbookViewId="0">
      <selection activeCell="Q34" sqref="Q34"/>
    </sheetView>
  </sheetViews>
  <sheetFormatPr defaultColWidth="11.19921875" defaultRowHeight="13.8"/>
  <cols>
    <col min="2" max="8" width="15.69921875" customWidth="1"/>
    <col min="11" max="17" width="15.69921875" customWidth="1"/>
  </cols>
  <sheetData>
    <row r="1" spans="1:17" ht="23.4" thickBot="1">
      <c r="A1" s="1"/>
      <c r="B1" s="20" t="s">
        <v>0</v>
      </c>
      <c r="C1" s="20"/>
      <c r="D1" s="20"/>
      <c r="E1" s="20"/>
      <c r="F1" s="20"/>
      <c r="G1" s="20"/>
      <c r="H1" s="20"/>
      <c r="J1" s="1"/>
      <c r="K1" s="20" t="s">
        <v>0</v>
      </c>
      <c r="L1" s="20"/>
      <c r="M1" s="20"/>
      <c r="N1" s="20"/>
      <c r="O1" s="20"/>
      <c r="P1" s="20"/>
      <c r="Q1" s="20"/>
    </row>
    <row r="2" spans="1:17" ht="19.8" thickBot="1">
      <c r="A2" s="13">
        <f>' Feb 25'!A2+'March 25'!H14+'March 25'!H32+'March 25'!Q14+'March 25'!Q32</f>
        <v>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1" t="s">
        <v>14</v>
      </c>
      <c r="D3" s="21"/>
      <c r="E3" s="1"/>
      <c r="F3" s="4"/>
      <c r="G3" s="22"/>
      <c r="H3" s="22"/>
      <c r="J3" s="1"/>
      <c r="K3" s="3" t="s">
        <v>1</v>
      </c>
      <c r="L3" s="21" t="str">
        <f>C3</f>
        <v>Marko Stojanović</v>
      </c>
      <c r="M3" s="21"/>
      <c r="N3" s="1"/>
      <c r="O3" s="4"/>
      <c r="P3" s="22"/>
      <c r="Q3" s="22"/>
    </row>
    <row r="4" spans="1:17" ht="14.4" thickBot="1">
      <c r="A4" s="1"/>
      <c r="B4" s="5" t="s">
        <v>2</v>
      </c>
      <c r="C4" s="23">
        <v>45723</v>
      </c>
      <c r="D4" s="23"/>
      <c r="E4" s="1"/>
      <c r="F4" s="1"/>
      <c r="G4" s="1"/>
      <c r="H4" s="1"/>
      <c r="J4" s="1"/>
      <c r="K4" s="5" t="s">
        <v>2</v>
      </c>
      <c r="L4" s="23">
        <f>C22+7</f>
        <v>45737</v>
      </c>
      <c r="M4" s="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17"/>
      <c r="E15" s="17"/>
      <c r="F15" s="17"/>
      <c r="G15" s="17"/>
      <c r="H15" s="6"/>
      <c r="J15" s="1"/>
      <c r="K15" s="1"/>
      <c r="L15" s="1"/>
      <c r="M15" s="17"/>
      <c r="N15" s="17"/>
      <c r="O15" s="17"/>
      <c r="P15" s="17"/>
      <c r="Q15" s="6"/>
    </row>
    <row r="16" spans="1:17" ht="30.6" customHeight="1">
      <c r="A16" s="1"/>
      <c r="B16" s="1"/>
      <c r="C16" s="1"/>
      <c r="D16" s="18" t="s">
        <v>10</v>
      </c>
      <c r="E16" s="19"/>
      <c r="F16" s="19"/>
      <c r="G16" s="19"/>
      <c r="H16" s="34">
        <v>45723</v>
      </c>
      <c r="J16" s="1"/>
      <c r="K16" s="1"/>
      <c r="L16" s="1"/>
      <c r="M16" s="18" t="s">
        <v>10</v>
      </c>
      <c r="N16" s="19"/>
      <c r="O16" s="19"/>
      <c r="P16" s="19"/>
      <c r="Q16" s="34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0" t="s">
        <v>0</v>
      </c>
      <c r="C19" s="20"/>
      <c r="D19" s="20"/>
      <c r="E19" s="20"/>
      <c r="F19" s="20"/>
      <c r="G19" s="20"/>
      <c r="H19" s="20"/>
      <c r="J19" s="1"/>
      <c r="K19" s="20" t="s">
        <v>0</v>
      </c>
      <c r="L19" s="20"/>
      <c r="M19" s="20"/>
      <c r="N19" s="20"/>
      <c r="O19" s="20"/>
      <c r="P19" s="20"/>
      <c r="Q19" s="20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1" t="s">
        <v>14</v>
      </c>
      <c r="D21" s="21"/>
      <c r="E21" s="1"/>
      <c r="F21" s="4"/>
      <c r="G21" s="22"/>
      <c r="H21" s="22"/>
      <c r="J21" s="1"/>
      <c r="K21" s="3" t="s">
        <v>1</v>
      </c>
      <c r="L21" s="21" t="str">
        <f>L3</f>
        <v>Marko Stojanović</v>
      </c>
      <c r="M21" s="21"/>
      <c r="N21" s="1"/>
      <c r="O21" s="4"/>
      <c r="P21" s="22"/>
      <c r="Q21" s="22"/>
    </row>
    <row r="22" spans="1:17" ht="14.4" thickBot="1">
      <c r="A22" s="1"/>
      <c r="B22" s="5" t="s">
        <v>2</v>
      </c>
      <c r="C22" s="23">
        <f>C4+7</f>
        <v>45730</v>
      </c>
      <c r="D22" s="23"/>
      <c r="E22" s="1"/>
      <c r="F22" s="1"/>
      <c r="G22" s="1"/>
      <c r="H22" s="1"/>
      <c r="J22" s="1"/>
      <c r="K22" s="5" t="s">
        <v>2</v>
      </c>
      <c r="L22" s="23">
        <f>L4+7</f>
        <v>45744</v>
      </c>
      <c r="M22" s="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17"/>
      <c r="E33" s="17"/>
      <c r="F33" s="17"/>
      <c r="G33" s="17"/>
      <c r="H33" s="6"/>
      <c r="J33" s="1"/>
      <c r="K33" s="1"/>
      <c r="L33" s="1"/>
      <c r="M33" s="17"/>
      <c r="N33" s="17"/>
      <c r="O33" s="17"/>
      <c r="P33" s="17"/>
      <c r="Q33" s="6"/>
    </row>
    <row r="34" spans="1:17" ht="29.4" customHeight="1">
      <c r="A34" s="1"/>
      <c r="B34" s="1"/>
      <c r="C34" s="1"/>
      <c r="D34" s="18" t="s">
        <v>10</v>
      </c>
      <c r="E34" s="19"/>
      <c r="F34" s="19"/>
      <c r="G34" s="19"/>
      <c r="H34" s="34">
        <v>45730</v>
      </c>
      <c r="J34" s="1"/>
      <c r="K34" s="1"/>
      <c r="L34" s="1"/>
      <c r="M34" s="18" t="s">
        <v>10</v>
      </c>
      <c r="N34" s="19"/>
      <c r="O34" s="19"/>
      <c r="P34" s="19"/>
      <c r="Q34" s="34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G17" workbookViewId="0">
      <selection activeCell="P30" sqref="P30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9.796875" customWidth="1"/>
    <col min="17" max="17" width="15.69921875" customWidth="1"/>
  </cols>
  <sheetData>
    <row r="1" spans="1:17" ht="36" customHeight="1" thickBot="1">
      <c r="A1" s="1"/>
      <c r="B1" s="20" t="s">
        <v>0</v>
      </c>
      <c r="C1" s="20"/>
      <c r="D1" s="20"/>
      <c r="E1" s="20"/>
      <c r="F1" s="20"/>
      <c r="G1" s="20"/>
      <c r="H1" s="20"/>
      <c r="J1" s="1"/>
      <c r="K1" s="20" t="s">
        <v>0</v>
      </c>
      <c r="L1" s="20"/>
      <c r="M1" s="20"/>
      <c r="N1" s="20"/>
      <c r="O1" s="20"/>
      <c r="P1" s="20"/>
      <c r="Q1" s="20"/>
    </row>
    <row r="2" spans="1:17" ht="19.8" thickBot="1">
      <c r="A2" s="13">
        <f>'March 25'!A2+H14+H32+Q14+Q32</f>
        <v>24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1" t="s">
        <v>14</v>
      </c>
      <c r="D3" s="21"/>
      <c r="E3" s="1"/>
      <c r="F3" s="4"/>
      <c r="G3" s="22"/>
      <c r="H3" s="22"/>
      <c r="J3" s="1"/>
      <c r="K3" s="3" t="s">
        <v>1</v>
      </c>
      <c r="L3" s="21" t="str">
        <f>C3</f>
        <v>Marko Stojanović</v>
      </c>
      <c r="M3" s="21"/>
      <c r="N3" s="1"/>
      <c r="O3" s="4"/>
      <c r="P3" s="22"/>
      <c r="Q3" s="22"/>
    </row>
    <row r="4" spans="1:17" ht="14.4" thickBot="1">
      <c r="A4" s="1"/>
      <c r="B4" s="5" t="s">
        <v>2</v>
      </c>
      <c r="C4" s="23">
        <v>45751</v>
      </c>
      <c r="D4" s="23"/>
      <c r="E4" s="1"/>
      <c r="F4" s="1"/>
      <c r="G4" s="1"/>
      <c r="H4" s="1"/>
      <c r="J4" s="1"/>
      <c r="K4" s="5" t="s">
        <v>2</v>
      </c>
      <c r="L4" s="23">
        <f>C22+7</f>
        <v>45765</v>
      </c>
      <c r="M4" s="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17"/>
      <c r="E15" s="17"/>
      <c r="F15" s="17"/>
      <c r="G15" s="17"/>
      <c r="H15" s="6"/>
      <c r="J15" s="1"/>
      <c r="K15" s="1"/>
      <c r="L15" s="1"/>
      <c r="M15" s="17"/>
      <c r="N15" s="17"/>
      <c r="O15" s="17"/>
      <c r="P15" s="17"/>
      <c r="Q15" s="6"/>
    </row>
    <row r="16" spans="1:17" ht="25.8" customHeight="1">
      <c r="A16" s="1"/>
      <c r="B16" s="1"/>
      <c r="C16" s="1"/>
      <c r="D16" s="18" t="s">
        <v>10</v>
      </c>
      <c r="E16" s="19"/>
      <c r="F16" s="19"/>
      <c r="G16" s="19"/>
      <c r="H16" s="34">
        <v>45751</v>
      </c>
      <c r="J16" s="1"/>
      <c r="K16" s="1"/>
      <c r="L16" s="1"/>
      <c r="M16" s="18" t="s">
        <v>10</v>
      </c>
      <c r="N16" s="19"/>
      <c r="O16" s="19"/>
      <c r="P16" s="19"/>
      <c r="Q16" s="34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0" t="s">
        <v>0</v>
      </c>
      <c r="C19" s="20"/>
      <c r="D19" s="20"/>
      <c r="E19" s="20"/>
      <c r="F19" s="20"/>
      <c r="G19" s="20"/>
      <c r="H19" s="20"/>
      <c r="J19" s="1"/>
      <c r="K19" s="20" t="s">
        <v>0</v>
      </c>
      <c r="L19" s="20"/>
      <c r="M19" s="20"/>
      <c r="N19" s="20"/>
      <c r="O19" s="20"/>
      <c r="P19" s="20"/>
      <c r="Q19" s="20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1" t="str">
        <f>C3</f>
        <v>Marko Stojanović</v>
      </c>
      <c r="D21" s="21"/>
      <c r="E21" s="1"/>
      <c r="F21" s="4"/>
      <c r="G21" s="22"/>
      <c r="H21" s="22"/>
      <c r="J21" s="1"/>
      <c r="K21" s="3" t="s">
        <v>1</v>
      </c>
      <c r="L21" s="21" t="str">
        <f>C3</f>
        <v>Marko Stojanović</v>
      </c>
      <c r="M21" s="21"/>
      <c r="N21" s="1"/>
      <c r="O21" s="4"/>
      <c r="P21" s="22"/>
      <c r="Q21" s="22"/>
    </row>
    <row r="22" spans="1:17" ht="14.4" thickBot="1">
      <c r="A22" s="1"/>
      <c r="B22" s="5" t="s">
        <v>2</v>
      </c>
      <c r="C22" s="23">
        <f>C4+7</f>
        <v>45758</v>
      </c>
      <c r="D22" s="23"/>
      <c r="E22" s="1"/>
      <c r="F22" s="1"/>
      <c r="G22" s="1"/>
      <c r="H22" s="1"/>
      <c r="J22" s="1"/>
      <c r="K22" s="5" t="s">
        <v>2</v>
      </c>
      <c r="L22" s="23">
        <f>L4+7</f>
        <v>45772</v>
      </c>
      <c r="M22" s="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69.599999999999994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>
        <v>8</v>
      </c>
      <c r="N30" s="9"/>
      <c r="O30" s="9"/>
      <c r="P30" s="33" t="s">
        <v>16</v>
      </c>
      <c r="Q30" s="9">
        <f t="shared" ref="Q30:Q31" si="6">IFERROR(SUM(M30:P30), "")</f>
        <v>8</v>
      </c>
    </row>
    <row r="31" spans="1:17" ht="46.2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>
        <v>8</v>
      </c>
      <c r="N31" s="9"/>
      <c r="O31" s="9"/>
      <c r="P31" s="33" t="s">
        <v>17</v>
      </c>
      <c r="Q31" s="9">
        <f t="shared" si="6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17"/>
      <c r="E33" s="17"/>
      <c r="F33" s="17"/>
      <c r="G33" s="17"/>
      <c r="H33" s="6"/>
      <c r="J33" s="1"/>
      <c r="K33" s="1"/>
      <c r="L33" s="1"/>
      <c r="M33" s="17"/>
      <c r="N33" s="17"/>
      <c r="O33" s="17"/>
      <c r="P33" s="17"/>
      <c r="Q33" s="6"/>
    </row>
    <row r="34" spans="1:17" ht="31.2" customHeight="1">
      <c r="A34" s="1"/>
      <c r="B34" s="1"/>
      <c r="C34" s="1"/>
      <c r="D34" s="18" t="s">
        <v>10</v>
      </c>
      <c r="E34" s="19"/>
      <c r="F34" s="19"/>
      <c r="G34" s="19"/>
      <c r="H34" s="34">
        <v>45758</v>
      </c>
      <c r="J34" s="1"/>
      <c r="K34" s="1"/>
      <c r="L34" s="1"/>
      <c r="M34" s="18" t="s">
        <v>10</v>
      </c>
      <c r="N34" s="19"/>
      <c r="O34" s="19"/>
      <c r="P34" s="19"/>
      <c r="Q34" s="34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abSelected="1" topLeftCell="G14" workbookViewId="0">
      <selection activeCell="Q28" sqref="Q28"/>
    </sheetView>
  </sheetViews>
  <sheetFormatPr defaultColWidth="11.19921875" defaultRowHeight="13.8"/>
  <cols>
    <col min="2" max="6" width="15.69921875" customWidth="1"/>
    <col min="7" max="7" width="18.796875" customWidth="1"/>
    <col min="8" max="8" width="15.69921875" customWidth="1"/>
    <col min="11" max="15" width="15.69921875" customWidth="1"/>
    <col min="16" max="16" width="21.19921875" customWidth="1"/>
    <col min="17" max="17" width="15.69921875" customWidth="1"/>
  </cols>
  <sheetData>
    <row r="1" spans="1:17" ht="36" customHeight="1" thickBot="1">
      <c r="A1" s="1"/>
      <c r="B1" s="20" t="s">
        <v>0</v>
      </c>
      <c r="C1" s="20"/>
      <c r="D1" s="20"/>
      <c r="E1" s="20"/>
      <c r="F1" s="20"/>
      <c r="G1" s="20"/>
      <c r="H1" s="20"/>
      <c r="J1" s="1"/>
      <c r="K1" s="20" t="s">
        <v>0</v>
      </c>
      <c r="L1" s="20"/>
      <c r="M1" s="20"/>
      <c r="N1" s="20"/>
      <c r="O1" s="20"/>
      <c r="P1" s="20"/>
      <c r="Q1" s="20"/>
    </row>
    <row r="2" spans="1:17" ht="19.8" thickBot="1">
      <c r="A2" s="13">
        <f>'April 25'!A2+H14+H32+Q14+Q32</f>
        <v>80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1" t="s">
        <v>14</v>
      </c>
      <c r="D3" s="21"/>
      <c r="E3" s="1"/>
      <c r="F3" s="4"/>
      <c r="G3" s="22"/>
      <c r="H3" s="22"/>
      <c r="J3" s="1"/>
      <c r="K3" s="3" t="s">
        <v>1</v>
      </c>
      <c r="L3" s="21" t="str">
        <f>C3</f>
        <v>Marko Stojanović</v>
      </c>
      <c r="M3" s="21"/>
      <c r="N3" s="1"/>
      <c r="O3" s="4"/>
      <c r="P3" s="22"/>
      <c r="Q3" s="22"/>
    </row>
    <row r="4" spans="1:17" ht="14.4" thickBot="1">
      <c r="A4" s="1"/>
      <c r="B4" s="5" t="s">
        <v>2</v>
      </c>
      <c r="C4" s="23">
        <v>45779</v>
      </c>
      <c r="D4" s="23"/>
      <c r="E4" s="1"/>
      <c r="F4" s="1"/>
      <c r="G4" s="1"/>
      <c r="H4" s="1"/>
      <c r="J4" s="1"/>
      <c r="K4" s="5" t="s">
        <v>2</v>
      </c>
      <c r="L4" s="23">
        <f>C22+7</f>
        <v>45793</v>
      </c>
      <c r="M4" s="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6" t="str">
        <f>TimeSheet21418[[#This Row],[Day]]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TimeSheet214184[[#This Row],[Day]]</f>
        <v>Saturday</v>
      </c>
      <c r="L7" s="8">
        <f t="shared" ref="L7:L12" si="0">L8-1</f>
        <v>45787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6" t="str">
        <f>TimeSheet21418[[#This Row],[Day]]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TimeSheet214184[[#This Row],[Day]]</f>
        <v>Sunday</v>
      </c>
      <c r="L8" s="8">
        <f t="shared" si="0"/>
        <v>45788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6" t="str">
        <f>TimeSheet21418[[#This Row],[Day]]</f>
        <v>Monday</v>
      </c>
      <c r="C9" s="8">
        <f>IFERROR(IF($C$4=0,"",$C$4-4), "")</f>
        <v>45775</v>
      </c>
      <c r="D9" s="9">
        <v>8</v>
      </c>
      <c r="E9" s="9"/>
      <c r="F9" s="9"/>
      <c r="G9" s="31" t="s">
        <v>20</v>
      </c>
      <c r="H9" s="9">
        <f>IFERROR(SUM(D9:G9), "")</f>
        <v>8</v>
      </c>
      <c r="J9" s="1"/>
      <c r="K9" s="1" t="str">
        <f>TimeSheet214184[[#This Row],[Day]]</f>
        <v>Monday</v>
      </c>
      <c r="L9" s="8">
        <f t="shared" si="0"/>
        <v>45789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6" t="str">
        <f>TimeSheet21418[[#This Row],[Day]]</f>
        <v>Tuesday</v>
      </c>
      <c r="C10" s="8">
        <f>IFERROR(IF($C$4=0,"",$C$4-3), "")</f>
        <v>45776</v>
      </c>
      <c r="D10" s="9">
        <v>8</v>
      </c>
      <c r="E10" s="9"/>
      <c r="F10" s="9"/>
      <c r="G10" s="31" t="s">
        <v>20</v>
      </c>
      <c r="H10" s="9">
        <f>IFERROR(SUM(D10:G10), "")</f>
        <v>8</v>
      </c>
      <c r="J10" s="1"/>
      <c r="K10" s="1" t="str">
        <f>TimeSheet214184[[#This Row],[Day]]</f>
        <v>Tuesday</v>
      </c>
      <c r="L10" s="8">
        <f t="shared" si="0"/>
        <v>45790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6" t="str">
        <f>TimeSheet21418[[#This Row],[Day]]</f>
        <v>Wednesday</v>
      </c>
      <c r="C11" s="8">
        <f>IFERROR(IF($C$4=0,"",$C$4-2), "")</f>
        <v>45777</v>
      </c>
      <c r="D11" s="9">
        <v>8</v>
      </c>
      <c r="E11" s="9"/>
      <c r="F11" s="9"/>
      <c r="G11" s="31" t="s">
        <v>20</v>
      </c>
      <c r="H11" s="9">
        <f>IFERROR(SUM(D11:G11), "")</f>
        <v>8</v>
      </c>
      <c r="J11" s="1"/>
      <c r="K11" s="1" t="str">
        <f>TimeSheet214184[[#This Row],[Day]]</f>
        <v>Wednesday</v>
      </c>
      <c r="L11" s="8">
        <f t="shared" si="0"/>
        <v>45791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6" t="str">
        <f>TimeSheet21418[[#This Row],[Day]]</f>
        <v>Thursday</v>
      </c>
      <c r="C12" s="8">
        <f>IFERROR(IF($C$4=0,"",$C$4-1), "")</f>
        <v>45778</v>
      </c>
      <c r="D12" s="9">
        <v>8</v>
      </c>
      <c r="E12" s="9"/>
      <c r="F12" s="9"/>
      <c r="G12" s="31" t="s">
        <v>20</v>
      </c>
      <c r="H12" s="9">
        <f t="shared" ref="H12:H13" si="1">IFERROR(SUM(D12:G12), "")</f>
        <v>8</v>
      </c>
      <c r="J12" s="1"/>
      <c r="K12" s="1" t="str">
        <f>TimeSheet214184[[#This Row],[Day]]</f>
        <v>Thursday</v>
      </c>
      <c r="L12" s="8">
        <f t="shared" si="0"/>
        <v>45792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6" t="str">
        <f>TimeSheet21418[[#This Row],[Day]]</f>
        <v>Friday</v>
      </c>
      <c r="C13" s="8">
        <f>IFERROR(IF($C$4=0,"",$C$4), "")</f>
        <v>45779</v>
      </c>
      <c r="D13" s="9">
        <v>8</v>
      </c>
      <c r="E13" s="9"/>
      <c r="F13" s="9"/>
      <c r="G13" s="31" t="s">
        <v>20</v>
      </c>
      <c r="H13" s="9">
        <f t="shared" si="1"/>
        <v>8</v>
      </c>
      <c r="J13" s="1"/>
      <c r="K13" s="1" t="str">
        <f>TimeSheet214184[[#This Row],[Day]]</f>
        <v>Friday</v>
      </c>
      <c r="L13" s="8">
        <f>L4</f>
        <v>45793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17"/>
      <c r="E15" s="17"/>
      <c r="F15" s="17"/>
      <c r="G15" s="17"/>
      <c r="H15" s="15"/>
      <c r="J15" s="1"/>
      <c r="K15" s="1"/>
      <c r="L15" s="1"/>
      <c r="M15" s="17"/>
      <c r="N15" s="17"/>
      <c r="O15" s="17"/>
      <c r="P15" s="17"/>
      <c r="Q15" s="15"/>
    </row>
    <row r="16" spans="1:17" ht="32.4" customHeight="1">
      <c r="A16" s="1"/>
      <c r="B16" s="1"/>
      <c r="C16" s="1"/>
      <c r="D16" s="18" t="s">
        <v>18</v>
      </c>
      <c r="E16" s="19"/>
      <c r="F16" s="19"/>
      <c r="G16" s="19"/>
      <c r="H16" s="34">
        <v>45779</v>
      </c>
      <c r="J16" s="1"/>
      <c r="K16" s="1"/>
      <c r="L16" s="1"/>
      <c r="M16" s="18" t="s">
        <v>10</v>
      </c>
      <c r="N16" s="19"/>
      <c r="O16" s="19"/>
      <c r="P16" s="19"/>
      <c r="Q16" s="34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0" t="s">
        <v>0</v>
      </c>
      <c r="C19" s="20"/>
      <c r="D19" s="20"/>
      <c r="E19" s="20"/>
      <c r="F19" s="20"/>
      <c r="G19" s="20"/>
      <c r="H19" s="20"/>
      <c r="J19" s="1"/>
      <c r="K19" s="20" t="s">
        <v>0</v>
      </c>
      <c r="L19" s="20"/>
      <c r="M19" s="20"/>
      <c r="N19" s="20"/>
      <c r="O19" s="20"/>
      <c r="P19" s="20"/>
      <c r="Q19" s="20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1" t="str">
        <f>C3</f>
        <v>Marko Stojanović</v>
      </c>
      <c r="D21" s="21"/>
      <c r="E21" s="1"/>
      <c r="F21" s="4"/>
      <c r="G21" s="22"/>
      <c r="H21" s="22"/>
      <c r="J21" s="1"/>
      <c r="K21" s="3" t="s">
        <v>1</v>
      </c>
      <c r="L21" s="21" t="str">
        <f>C3</f>
        <v>Marko Stojanović</v>
      </c>
      <c r="M21" s="21"/>
      <c r="N21" s="1"/>
      <c r="O21" s="4"/>
      <c r="P21" s="22"/>
      <c r="Q21" s="22"/>
    </row>
    <row r="22" spans="1:17" ht="14.4" thickBot="1">
      <c r="A22" s="1"/>
      <c r="B22" s="5" t="s">
        <v>2</v>
      </c>
      <c r="C22" s="23">
        <f>C4+7</f>
        <v>45786</v>
      </c>
      <c r="D22" s="23"/>
      <c r="E22" s="1"/>
      <c r="F22" s="1"/>
      <c r="G22" s="1"/>
      <c r="H22" s="1"/>
      <c r="J22" s="1"/>
      <c r="K22" s="5" t="s">
        <v>2</v>
      </c>
      <c r="L22" s="23">
        <f>L4+7</f>
        <v>45800</v>
      </c>
      <c r="M22" s="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6" t="str">
        <f t="shared" ref="B25:B31" si="3">B7</f>
        <v>Saturday</v>
      </c>
      <c r="C25" s="8">
        <f t="shared" ref="C25:C30" si="4">C26-1</f>
        <v>45780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TimeSheet24715195[[#This Row],[Day]]</f>
        <v>Saturday</v>
      </c>
      <c r="L25" s="8">
        <f t="shared" ref="L25:L30" si="5">L26-1</f>
        <v>45794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6" t="str">
        <f t="shared" si="3"/>
        <v>Sunday</v>
      </c>
      <c r="C26" s="8">
        <f t="shared" si="4"/>
        <v>45781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TimeSheet24715195[[#This Row],[Day]]</f>
        <v>Sunday</v>
      </c>
      <c r="L26" s="8">
        <f t="shared" si="5"/>
        <v>45795</v>
      </c>
      <c r="M26" s="9"/>
      <c r="N26" s="9"/>
      <c r="O26" s="9"/>
      <c r="P26" s="10"/>
      <c r="Q26" s="9">
        <f>IFERROR(SUM(M26:P26), "")</f>
        <v>0</v>
      </c>
    </row>
    <row r="27" spans="1:17" ht="34.200000000000003" customHeight="1">
      <c r="A27" s="1"/>
      <c r="B27" s="16" t="str">
        <f t="shared" si="3"/>
        <v>Monday</v>
      </c>
      <c r="C27" s="8">
        <f t="shared" si="4"/>
        <v>45782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TimeSheet24715195[[#This Row],[Day]]</f>
        <v>Monday</v>
      </c>
      <c r="L27" s="8">
        <f t="shared" si="5"/>
        <v>45796</v>
      </c>
      <c r="M27" s="9">
        <v>8</v>
      </c>
      <c r="N27" s="9"/>
      <c r="O27" s="9"/>
      <c r="P27" s="32" t="s">
        <v>21</v>
      </c>
      <c r="Q27" s="9">
        <f>IFERROR(SUM(M27:P27), "")</f>
        <v>8</v>
      </c>
    </row>
    <row r="28" spans="1:17" ht="38.4" customHeight="1">
      <c r="A28" s="1"/>
      <c r="B28" s="16" t="str">
        <f t="shared" si="3"/>
        <v>Tuesday</v>
      </c>
      <c r="C28" s="8">
        <f t="shared" si="4"/>
        <v>45783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TimeSheet24715195[[#This Row],[Day]]</f>
        <v>Tuesday</v>
      </c>
      <c r="L28" s="8">
        <f t="shared" si="5"/>
        <v>45797</v>
      </c>
      <c r="M28" s="9">
        <v>8</v>
      </c>
      <c r="N28" s="9"/>
      <c r="O28" s="9"/>
      <c r="P28" s="32" t="s">
        <v>21</v>
      </c>
      <c r="Q28" s="9">
        <f>IFERROR(SUM(M28:P28), "")</f>
        <v>8</v>
      </c>
    </row>
    <row r="29" spans="1:17" ht="20.100000000000001" customHeight="1">
      <c r="A29" s="1"/>
      <c r="B29" s="16" t="str">
        <f t="shared" si="3"/>
        <v>Wednesday</v>
      </c>
      <c r="C29" s="8">
        <f t="shared" si="4"/>
        <v>45784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TimeSheet24715195[[#This Row],[Day]]</f>
        <v>Wednesday</v>
      </c>
      <c r="L29" s="8">
        <f t="shared" si="5"/>
        <v>45798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6" t="str">
        <f t="shared" si="3"/>
        <v>Thursday</v>
      </c>
      <c r="C30" s="8">
        <f t="shared" si="4"/>
        <v>45785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TimeSheet24715195[[#This Row],[Day]]</f>
        <v>Thursday</v>
      </c>
      <c r="L30" s="8">
        <f t="shared" si="5"/>
        <v>45799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6" t="str">
        <f t="shared" si="3"/>
        <v>Friday</v>
      </c>
      <c r="C31" s="8">
        <f>C22</f>
        <v>45786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TimeSheet24715195[[#This Row],[Day]]</f>
        <v>Friday</v>
      </c>
      <c r="L31" s="8">
        <f>L22</f>
        <v>45800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17"/>
      <c r="E33" s="17"/>
      <c r="F33" s="17"/>
      <c r="G33" s="17"/>
      <c r="H33" s="15"/>
      <c r="J33" s="1"/>
      <c r="K33" s="1"/>
      <c r="L33" s="1"/>
      <c r="M33" s="17"/>
      <c r="N33" s="17"/>
      <c r="O33" s="17"/>
      <c r="P33" s="17"/>
      <c r="Q33" s="15"/>
    </row>
    <row r="34" spans="1:17" ht="35.4" customHeight="1">
      <c r="A34" s="1"/>
      <c r="B34" s="1"/>
      <c r="C34" s="1"/>
      <c r="D34" s="18" t="s">
        <v>10</v>
      </c>
      <c r="E34" s="19"/>
      <c r="F34" s="19"/>
      <c r="G34" s="19"/>
      <c r="H34" s="34">
        <v>45786</v>
      </c>
      <c r="J34" s="1"/>
      <c r="K34" s="1"/>
      <c r="L34" s="1"/>
      <c r="M34" s="18" t="s">
        <v>10</v>
      </c>
      <c r="N34" s="19"/>
      <c r="O34" s="19"/>
      <c r="P34" s="19"/>
      <c r="Q34" s="14" t="s">
        <v>19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300-000000000000}"/>
    <dataValidation allowBlank="1" showInputMessage="1" showErrorMessage="1" prompt="Title of this worksheet is in this cell" sqref="B1:H1 B19:H19 K19:Q19 K1:Q1" xr:uid="{00000000-0002-0000-0300-000001000000}"/>
    <dataValidation allowBlank="1" showInputMessage="1" showErrorMessage="1" prompt="Enter Company Name in this cell. Enter employee details in cells below and Week ending date in cell C5" sqref="B2 B20 K20 K2" xr:uid="{00000000-0002-0000-0300-000002000000}"/>
    <dataValidation allowBlank="1" showInputMessage="1" showErrorMessage="1" prompt="Enter Employee name in cell at right" sqref="B3 B21 K21 K3" xr:uid="{00000000-0002-0000-0300-000003000000}"/>
    <dataValidation allowBlank="1" showInputMessage="1" showErrorMessage="1" prompt="Enter Employee name in this cell" sqref="C3:D3 C21:D21 L21:M21 L3:M3" xr:uid="{00000000-0002-0000-0300-000004000000}"/>
    <dataValidation allowBlank="1" showInputMessage="1" showErrorMessage="1" prompt="Enter Employee phone number in cell at right" sqref="F3 F21 O21 O3" xr:uid="{00000000-0002-0000-0300-000005000000}"/>
    <dataValidation allowBlank="1" showInputMessage="1" showErrorMessage="1" prompt="Enter Employee phone number in this cell" sqref="G3:H3 G21:H21 P21:Q21 P3:Q3" xr:uid="{00000000-0002-0000-0300-000006000000}"/>
    <dataValidation allowBlank="1" showInputMessage="1" showErrorMessage="1" prompt="Enter Regular Hours in this column under this heading" sqref="D6 D24 M6 M24" xr:uid="{00000000-0002-0000-0300-000007000000}"/>
    <dataValidation allowBlank="1" showInputMessage="1" showErrorMessage="1" prompt="Date is automatically updated in this column under this heading based on Week ending date in cell C5" sqref="C6 C24 L6 L24" xr:uid="{00000000-0002-0000-0300-000008000000}"/>
    <dataValidation allowBlank="1" showInputMessage="1" showErrorMessage="1" prompt="Enter Overtime Hours in this column under this heading" sqref="E6 E24 N6 N24" xr:uid="{00000000-0002-0000-0300-000009000000}"/>
    <dataValidation allowBlank="1" showInputMessage="1" showErrorMessage="1" prompt="Enter Sick hours in this column under this heading" sqref="F6 F24 O6 O24" xr:uid="{00000000-0002-0000-0300-00000A000000}"/>
    <dataValidation allowBlank="1" showInputMessage="1" showErrorMessage="1" prompt="Enter Vacation hours in this column under this heading" sqref="G6 G24 P6 P24" xr:uid="{00000000-0002-0000-0300-00000B000000}"/>
    <dataValidation allowBlank="1" showInputMessage="1" showErrorMessage="1" prompt="Total Hours for each weekday are automatically calculated in this column under this heading" sqref="H6 H24 Q6 Q24" xr:uid="{00000000-0002-0000-0300-00000C000000}"/>
    <dataValidation allowBlank="1" showInputMessage="1" showErrorMessage="1" prompt="Total hours for the entire period are automatically calculated in cells at right" sqref="C14 C32 L14 L32" xr:uid="{00000000-0002-0000-0300-00000D000000}"/>
    <dataValidation allowBlank="1" showInputMessage="1" showErrorMessage="1" prompt="Enter Employee signature in this cell" sqref="D15:G15 D33:G33 M15:P15 M33:P33" xr:uid="{00000000-0002-0000-0300-00000E000000}"/>
    <dataValidation allowBlank="1" showInputMessage="1" showErrorMessage="1" prompt="Enter Date in this cell" sqref="H15 H33 Q15 Q33" xr:uid="{00000000-0002-0000-0300-00000F000000}"/>
    <dataValidation allowBlank="1" showInputMessage="1" showErrorMessage="1" prompt="Enter Week ending date in cell at right" sqref="B4 B22 K22 K4" xr:uid="{00000000-0002-0000-0300-000010000000}"/>
    <dataValidation allowBlank="1" showInputMessage="1" showErrorMessage="1" prompt="Enter Week ending date in this cell" sqref="C4 C22 L22 L4" xr:uid="{00000000-0002-0000-0300-000011000000}"/>
    <dataValidation allowBlank="1" showInputMessage="1" showErrorMessage="1" prompt="Weekdays are automatically updated in this column under this heading" sqref="B6 B24 K6 K24" xr:uid="{00000000-0002-0000-03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 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PC</cp:lastModifiedBy>
  <dcterms:created xsi:type="dcterms:W3CDTF">2025-05-07T08:26:55Z</dcterms:created>
  <dcterms:modified xsi:type="dcterms:W3CDTF">2025-06-03T16:11:40Z</dcterms:modified>
</cp:coreProperties>
</file>