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hembeni Mazamisa\Documents\Documents\Documents\Thembeni Mazamisa\My Documents\Consulting\EU\AGRO MOCKS\Timesheets\"/>
    </mc:Choice>
  </mc:AlternateContent>
  <bookViews>
    <workbookView xWindow="0" yWindow="0" windowWidth="20490" windowHeight="7230" activeTab="4"/>
  </bookViews>
  <sheets>
    <sheet name=" Feb 25" sheetId="1" r:id="rId1"/>
    <sheet name="March 25" sheetId="2" r:id="rId2"/>
    <sheet name="April 25" sheetId="3" r:id="rId3"/>
    <sheet name="May 25" sheetId="6" r:id="rId4"/>
    <sheet name="June 25" sheetId="7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7" l="1"/>
  <c r="B4" i="7"/>
  <c r="F43" i="7"/>
  <c r="I41" i="7"/>
  <c r="F41" i="7"/>
  <c r="H40" i="7"/>
  <c r="F40" i="7"/>
  <c r="H39" i="7"/>
  <c r="G39" i="7"/>
  <c r="G41" i="7" s="1"/>
  <c r="F39" i="7"/>
  <c r="H38" i="7"/>
  <c r="F38" i="7"/>
  <c r="H37" i="7"/>
  <c r="F37" i="7"/>
  <c r="D37" i="7"/>
  <c r="H36" i="7"/>
  <c r="F36" i="7"/>
  <c r="D36" i="7"/>
  <c r="H35" i="7"/>
  <c r="H41" i="7" s="1"/>
  <c r="F35" i="7"/>
  <c r="D35" i="7"/>
  <c r="D34" i="7"/>
  <c r="D33" i="7"/>
  <c r="C28" i="7"/>
  <c r="G11" i="7" l="1"/>
  <c r="G12" i="7"/>
  <c r="G13" i="7"/>
  <c r="G17" i="7" s="1"/>
  <c r="G14" i="7"/>
  <c r="G15" i="7"/>
  <c r="G16" i="7"/>
  <c r="E11" i="7"/>
  <c r="E12" i="7"/>
  <c r="E13" i="7"/>
  <c r="E14" i="7"/>
  <c r="E15" i="7"/>
  <c r="E16" i="7"/>
  <c r="E17" i="7"/>
  <c r="E19" i="7"/>
  <c r="H17" i="7"/>
  <c r="F15" i="7"/>
  <c r="F17" i="7" s="1"/>
  <c r="C13" i="7"/>
  <c r="C12" i="7"/>
  <c r="C11" i="7"/>
  <c r="C10" i="7"/>
  <c r="I9" i="7"/>
  <c r="C9" i="7"/>
  <c r="C4" i="7"/>
  <c r="H60" i="6"/>
  <c r="G60" i="6"/>
  <c r="F60" i="6"/>
  <c r="G58" i="6"/>
  <c r="F58" i="6"/>
  <c r="C56" i="6"/>
  <c r="C55" i="6"/>
  <c r="C54" i="6"/>
  <c r="C53" i="6"/>
  <c r="I52" i="6"/>
  <c r="C52" i="6"/>
  <c r="C47" i="6"/>
  <c r="B47" i="6"/>
  <c r="Q38" i="6" l="1"/>
  <c r="O38" i="6"/>
  <c r="P36" i="6"/>
  <c r="P38" i="6" s="1"/>
  <c r="O36" i="6"/>
  <c r="L34" i="6"/>
  <c r="L33" i="6"/>
  <c r="L32" i="6"/>
  <c r="L31" i="6"/>
  <c r="R30" i="6"/>
  <c r="L30" i="6"/>
  <c r="L25" i="6"/>
  <c r="K25" i="6"/>
  <c r="K2" i="6" l="1"/>
  <c r="Q15" i="6"/>
  <c r="L14" i="6"/>
  <c r="P13" i="6"/>
  <c r="P15" i="6" s="1"/>
  <c r="O13" i="6"/>
  <c r="O15" i="6" s="1"/>
  <c r="L13" i="6"/>
  <c r="L12" i="6"/>
  <c r="L11" i="6"/>
  <c r="L10" i="6"/>
  <c r="L9" i="6"/>
  <c r="L8" i="6"/>
  <c r="R7" i="6"/>
  <c r="L7" i="6"/>
  <c r="L2" i="6"/>
  <c r="G38" i="6" l="1"/>
  <c r="D38" i="6"/>
  <c r="B37" i="6"/>
  <c r="F36" i="6"/>
  <c r="F38" i="6" s="1"/>
  <c r="E36" i="6"/>
  <c r="E38" i="6" s="1"/>
  <c r="B36" i="6"/>
  <c r="B35" i="6"/>
  <c r="B34" i="6"/>
  <c r="B33" i="6"/>
  <c r="B32" i="6"/>
  <c r="B31" i="6"/>
  <c r="H30" i="6"/>
  <c r="B30" i="6"/>
  <c r="B25" i="6"/>
  <c r="A25" i="6"/>
  <c r="B14" i="6"/>
  <c r="D15" i="6"/>
  <c r="G15" i="6"/>
  <c r="E15" i="6"/>
  <c r="F13" i="6"/>
  <c r="F15" i="6" s="1"/>
  <c r="E13" i="6"/>
  <c r="L21" i="3" l="1"/>
  <c r="L3" i="3"/>
  <c r="C21" i="3"/>
  <c r="L21" i="2"/>
  <c r="C21" i="2"/>
  <c r="L3" i="2"/>
  <c r="L21" i="1"/>
  <c r="C21" i="1"/>
  <c r="L3" i="1"/>
  <c r="B2" i="6"/>
  <c r="B2" i="3"/>
  <c r="K2" i="3" s="1"/>
  <c r="B2" i="2"/>
  <c r="B20" i="2" s="1"/>
  <c r="K20" i="1"/>
  <c r="B20" i="1"/>
  <c r="K2" i="1"/>
  <c r="C7" i="1"/>
  <c r="B7" i="1" s="1"/>
  <c r="H7" i="1"/>
  <c r="B8" i="1"/>
  <c r="C8" i="1"/>
  <c r="H8" i="1"/>
  <c r="C9" i="1"/>
  <c r="B9" i="1" s="1"/>
  <c r="H9" i="1"/>
  <c r="C10" i="1"/>
  <c r="B10" i="1" s="1"/>
  <c r="H10" i="1"/>
  <c r="C11" i="1"/>
  <c r="B11" i="1" s="1"/>
  <c r="H11" i="1"/>
  <c r="B12" i="1"/>
  <c r="C12" i="1"/>
  <c r="H12" i="1"/>
  <c r="C13" i="1"/>
  <c r="B13" i="1" s="1"/>
  <c r="H13" i="1"/>
  <c r="D14" i="1"/>
  <c r="E14" i="1"/>
  <c r="F14" i="1"/>
  <c r="G14" i="1"/>
  <c r="C13" i="6"/>
  <c r="B13" i="6" s="1"/>
  <c r="C12" i="6"/>
  <c r="B12" i="6" s="1"/>
  <c r="C11" i="6"/>
  <c r="B11" i="6" s="1"/>
  <c r="C10" i="6"/>
  <c r="B10" i="6" s="1"/>
  <c r="C9" i="6"/>
  <c r="B9" i="6" s="1"/>
  <c r="C8" i="6"/>
  <c r="B8" i="6"/>
  <c r="H7" i="6"/>
  <c r="H12" i="6" s="1"/>
  <c r="C7" i="6"/>
  <c r="B7" i="6" s="1"/>
  <c r="P32" i="3"/>
  <c r="O32" i="3"/>
  <c r="N32" i="3"/>
  <c r="M32" i="3"/>
  <c r="G32" i="3"/>
  <c r="F32" i="3"/>
  <c r="E32" i="3"/>
  <c r="D32" i="3"/>
  <c r="Q31" i="3"/>
  <c r="H31" i="3"/>
  <c r="Q30" i="3"/>
  <c r="H30" i="3"/>
  <c r="Q29" i="3"/>
  <c r="H29" i="3"/>
  <c r="Q28" i="3"/>
  <c r="H28" i="3"/>
  <c r="Q27" i="3"/>
  <c r="H27" i="3"/>
  <c r="Q26" i="3"/>
  <c r="H26" i="3"/>
  <c r="Q25" i="3"/>
  <c r="H25" i="3"/>
  <c r="P14" i="3"/>
  <c r="O14" i="3"/>
  <c r="N14" i="3"/>
  <c r="M14" i="3"/>
  <c r="G14" i="3"/>
  <c r="F14" i="3"/>
  <c r="E14" i="3"/>
  <c r="D14" i="3"/>
  <c r="Q13" i="3"/>
  <c r="H13" i="3"/>
  <c r="Q12" i="3"/>
  <c r="H12" i="3"/>
  <c r="Q11" i="3"/>
  <c r="H11" i="3"/>
  <c r="Q10" i="3"/>
  <c r="H10" i="3"/>
  <c r="Q9" i="3"/>
  <c r="H9" i="3"/>
  <c r="Q8" i="3"/>
  <c r="H8" i="3"/>
  <c r="Q7" i="3"/>
  <c r="H7" i="3"/>
  <c r="L22" i="2"/>
  <c r="L4" i="2"/>
  <c r="C22" i="2"/>
  <c r="P32" i="2"/>
  <c r="O32" i="2"/>
  <c r="N32" i="2"/>
  <c r="M32" i="2"/>
  <c r="G32" i="2"/>
  <c r="F32" i="2"/>
  <c r="E32" i="2"/>
  <c r="D32" i="2"/>
  <c r="Q31" i="2"/>
  <c r="L31" i="2"/>
  <c r="K31" i="2" s="1"/>
  <c r="H31" i="2"/>
  <c r="C31" i="2"/>
  <c r="C30" i="2" s="1"/>
  <c r="B31" i="2"/>
  <c r="Q30" i="2"/>
  <c r="H30" i="2"/>
  <c r="Q29" i="2"/>
  <c r="H29" i="2"/>
  <c r="Q28" i="2"/>
  <c r="H28" i="2"/>
  <c r="Q27" i="2"/>
  <c r="H27" i="2"/>
  <c r="Q26" i="2"/>
  <c r="H26" i="2"/>
  <c r="Q25" i="2"/>
  <c r="H25" i="2"/>
  <c r="H32" i="2" s="1"/>
  <c r="P14" i="2"/>
  <c r="O14" i="2"/>
  <c r="N14" i="2"/>
  <c r="M14" i="2"/>
  <c r="G14" i="2"/>
  <c r="F14" i="2"/>
  <c r="E14" i="2"/>
  <c r="D14" i="2"/>
  <c r="Q13" i="2"/>
  <c r="L13" i="2"/>
  <c r="K13" i="2" s="1"/>
  <c r="H13" i="2"/>
  <c r="C13" i="2"/>
  <c r="B13" i="2"/>
  <c r="Q12" i="2"/>
  <c r="H12" i="2"/>
  <c r="C12" i="2"/>
  <c r="B12" i="2" s="1"/>
  <c r="Q11" i="2"/>
  <c r="H11" i="2"/>
  <c r="C11" i="2"/>
  <c r="B11" i="2"/>
  <c r="Q10" i="2"/>
  <c r="H10" i="2"/>
  <c r="C10" i="2"/>
  <c r="B10" i="2" s="1"/>
  <c r="Q9" i="2"/>
  <c r="H9" i="2"/>
  <c r="C9" i="2"/>
  <c r="B9" i="2"/>
  <c r="Q8" i="2"/>
  <c r="H8" i="2"/>
  <c r="C8" i="2"/>
  <c r="B8" i="2" s="1"/>
  <c r="Q7" i="2"/>
  <c r="Q14" i="2" s="1"/>
  <c r="H7" i="2"/>
  <c r="C7" i="2"/>
  <c r="B7" i="2" s="1"/>
  <c r="L7" i="1"/>
  <c r="L8" i="1"/>
  <c r="L9" i="1"/>
  <c r="L10" i="1"/>
  <c r="L11" i="1"/>
  <c r="L12" i="1"/>
  <c r="L13" i="1"/>
  <c r="P32" i="1"/>
  <c r="O32" i="1"/>
  <c r="N32" i="1"/>
  <c r="M32" i="1"/>
  <c r="Q31" i="1"/>
  <c r="L31" i="1"/>
  <c r="K31" i="1"/>
  <c r="Q30" i="1"/>
  <c r="L30" i="1"/>
  <c r="L29" i="1" s="1"/>
  <c r="Q29" i="1"/>
  <c r="Q28" i="1"/>
  <c r="Q27" i="1"/>
  <c r="Q26" i="1"/>
  <c r="Q25" i="1"/>
  <c r="Q32" i="1" s="1"/>
  <c r="P14" i="1"/>
  <c r="O14" i="1"/>
  <c r="N14" i="1"/>
  <c r="M14" i="1"/>
  <c r="Q13" i="1"/>
  <c r="K13" i="1"/>
  <c r="Q12" i="1"/>
  <c r="K12" i="1"/>
  <c r="Q11" i="1"/>
  <c r="K11" i="1"/>
  <c r="Q10" i="1"/>
  <c r="K10" i="1"/>
  <c r="Q9" i="1"/>
  <c r="K9" i="1"/>
  <c r="Q8" i="1"/>
  <c r="K8" i="1"/>
  <c r="Q7" i="1"/>
  <c r="Q14" i="1" s="1"/>
  <c r="K7" i="1"/>
  <c r="C31" i="1"/>
  <c r="C30" i="1" s="1"/>
  <c r="G32" i="1"/>
  <c r="F32" i="1"/>
  <c r="E32" i="1"/>
  <c r="D32" i="1"/>
  <c r="H31" i="1"/>
  <c r="H30" i="1"/>
  <c r="H29" i="1"/>
  <c r="H28" i="1"/>
  <c r="H27" i="1"/>
  <c r="H26" i="1"/>
  <c r="H25" i="1"/>
  <c r="H32" i="1" s="1"/>
  <c r="H14" i="1" l="1"/>
  <c r="A2" i="1" s="1"/>
  <c r="Q32" i="2"/>
  <c r="H14" i="2"/>
  <c r="H32" i="3"/>
  <c r="H14" i="3"/>
  <c r="Q14" i="3"/>
  <c r="Q32" i="3"/>
  <c r="B20" i="3"/>
  <c r="K2" i="2"/>
  <c r="K20" i="3"/>
  <c r="K20" i="2"/>
  <c r="C29" i="1"/>
  <c r="B30" i="1"/>
  <c r="C13" i="3"/>
  <c r="B13" i="3" s="1"/>
  <c r="C22" i="3"/>
  <c r="C8" i="3"/>
  <c r="B8" i="3" s="1"/>
  <c r="C7" i="3"/>
  <c r="B7" i="3" s="1"/>
  <c r="C10" i="3"/>
  <c r="B10" i="3" s="1"/>
  <c r="C9" i="3"/>
  <c r="B9" i="3" s="1"/>
  <c r="C12" i="3"/>
  <c r="B12" i="3" s="1"/>
  <c r="C11" i="3"/>
  <c r="B11" i="3" s="1"/>
  <c r="C29" i="2"/>
  <c r="B30" i="2"/>
  <c r="L12" i="2"/>
  <c r="L30" i="2"/>
  <c r="L28" i="1"/>
  <c r="K29" i="1"/>
  <c r="K30" i="1"/>
  <c r="B31" i="1"/>
  <c r="A2" i="2" l="1"/>
  <c r="A2" i="3" s="1"/>
  <c r="A2" i="6" s="1"/>
  <c r="B29" i="1"/>
  <c r="C28" i="1"/>
  <c r="C31" i="3"/>
  <c r="L4" i="3"/>
  <c r="K30" i="2"/>
  <c r="L29" i="2"/>
  <c r="K12" i="2"/>
  <c r="L11" i="2"/>
  <c r="C28" i="2"/>
  <c r="B29" i="2"/>
  <c r="K28" i="1"/>
  <c r="L27" i="1"/>
  <c r="C27" i="1" l="1"/>
  <c r="B28" i="1"/>
  <c r="L13" i="3"/>
  <c r="L22" i="3"/>
  <c r="L31" i="3" s="1"/>
  <c r="C30" i="3"/>
  <c r="B31" i="3"/>
  <c r="C27" i="2"/>
  <c r="B28" i="2"/>
  <c r="K11" i="2"/>
  <c r="L10" i="2"/>
  <c r="K29" i="2"/>
  <c r="L28" i="2"/>
  <c r="K27" i="1"/>
  <c r="L26" i="1"/>
  <c r="C26" i="1" l="1"/>
  <c r="B27" i="1"/>
  <c r="B30" i="3"/>
  <c r="C29" i="3"/>
  <c r="K31" i="3"/>
  <c r="L30" i="3"/>
  <c r="L12" i="3"/>
  <c r="K13" i="3"/>
  <c r="K10" i="2"/>
  <c r="L9" i="2"/>
  <c r="K28" i="2"/>
  <c r="L27" i="2"/>
  <c r="C26" i="2"/>
  <c r="B27" i="2"/>
  <c r="L25" i="1"/>
  <c r="K25" i="1" s="1"/>
  <c r="K26" i="1"/>
  <c r="B26" i="1" l="1"/>
  <c r="C25" i="1"/>
  <c r="B25" i="1" s="1"/>
  <c r="K30" i="3"/>
  <c r="L29" i="3"/>
  <c r="C28" i="3"/>
  <c r="B29" i="3"/>
  <c r="K12" i="3"/>
  <c r="L11" i="3"/>
  <c r="K9" i="2"/>
  <c r="L8" i="2"/>
  <c r="K27" i="2"/>
  <c r="L26" i="2"/>
  <c r="C25" i="2"/>
  <c r="B25" i="2" s="1"/>
  <c r="B26" i="2"/>
  <c r="B28" i="3" l="1"/>
  <c r="C27" i="3"/>
  <c r="K11" i="3"/>
  <c r="L10" i="3"/>
  <c r="L28" i="3"/>
  <c r="K29" i="3"/>
  <c r="K8" i="2"/>
  <c r="L7" i="2"/>
  <c r="K7" i="2" s="1"/>
  <c r="K26" i="2"/>
  <c r="L25" i="2"/>
  <c r="K25" i="2" s="1"/>
  <c r="L9" i="3" l="1"/>
  <c r="K10" i="3"/>
  <c r="C26" i="3"/>
  <c r="B27" i="3"/>
  <c r="K28" i="3"/>
  <c r="L27" i="3"/>
  <c r="B26" i="3" l="1"/>
  <c r="C25" i="3"/>
  <c r="B25" i="3" s="1"/>
  <c r="K27" i="3"/>
  <c r="L26" i="3"/>
  <c r="K9" i="3"/>
  <c r="L8" i="3"/>
  <c r="K26" i="3" l="1"/>
  <c r="L25" i="3"/>
  <c r="K25" i="3" s="1"/>
  <c r="L7" i="3"/>
  <c r="K7" i="3" s="1"/>
  <c r="K8" i="3"/>
</calcChain>
</file>

<file path=xl/comments1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2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3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L22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M24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N24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O24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4.xml><?xml version="1.0" encoding="utf-8"?>
<comments xmlns="http://schemas.openxmlformats.org/spreadsheetml/2006/main">
  <authors>
    <author>N.N.</author>
  </authors>
  <commentList>
    <comment ref="C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4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C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M27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N29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O29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P29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D49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51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51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51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comments5.xml><?xml version="1.0" encoding="utf-8"?>
<comments xmlns="http://schemas.openxmlformats.org/spreadsheetml/2006/main">
  <authors>
    <author>N.N.</author>
  </authors>
  <commentList>
    <comment ref="D6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E8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F8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G8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  <comment ref="E30" authorId="0" shapeId="0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F32" authorId="0" shapeId="0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G32" authorId="0" shapeId="0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H32" authorId="0" shapeId="0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<sst xmlns="http://schemas.openxmlformats.org/spreadsheetml/2006/main" count="311" uniqueCount="55">
  <si>
    <t>Weekly Time Record</t>
  </si>
  <si>
    <t>Name:</t>
  </si>
  <si>
    <t>Week ending:</t>
  </si>
  <si>
    <t>Day</t>
  </si>
  <si>
    <t>Date</t>
  </si>
  <si>
    <t>Online event</t>
  </si>
  <si>
    <t>Reporting</t>
  </si>
  <si>
    <t>Name of the activity</t>
  </si>
  <si>
    <t>Total</t>
  </si>
  <si>
    <t>Total hours</t>
  </si>
  <si>
    <t>Signature</t>
  </si>
  <si>
    <t>(Online) event</t>
  </si>
  <si>
    <t>Preparation or Travel</t>
  </si>
  <si>
    <t>NICOSA</t>
  </si>
  <si>
    <t>Thembeni Mazamisa</t>
  </si>
  <si>
    <t>Travel to Ethiopia</t>
  </si>
  <si>
    <t>Travel</t>
  </si>
  <si>
    <t>Session 1</t>
  </si>
  <si>
    <t>Introduction</t>
  </si>
  <si>
    <t>Planning KOM</t>
  </si>
  <si>
    <t>02/05/2025</t>
  </si>
  <si>
    <t>Signature:</t>
  </si>
  <si>
    <t>Prep travel docs</t>
  </si>
  <si>
    <t>Visa applicaton</t>
  </si>
  <si>
    <t>18/04/2025</t>
  </si>
  <si>
    <t>25/04/2025</t>
  </si>
  <si>
    <t>Going through WP</t>
  </si>
  <si>
    <t>Date: 04.04.25</t>
  </si>
  <si>
    <t>Project prep</t>
  </si>
  <si>
    <t>11/04/2025</t>
  </si>
  <si>
    <t>Project Prep</t>
  </si>
  <si>
    <t>Online Meeting</t>
  </si>
  <si>
    <t>Project  Prep</t>
  </si>
  <si>
    <t>Online meeting</t>
  </si>
  <si>
    <t>Team update on KOM</t>
  </si>
  <si>
    <t>Unpacking WP</t>
  </si>
  <si>
    <t xml:space="preserve"> Unpacking of TFs</t>
  </si>
  <si>
    <t>09/05/2025</t>
  </si>
  <si>
    <t>Mission statement</t>
  </si>
  <si>
    <t>16/05/2025</t>
  </si>
  <si>
    <t>Emails</t>
  </si>
  <si>
    <t>Calls</t>
  </si>
  <si>
    <t>Timesheet Updating</t>
  </si>
  <si>
    <t>Saturday</t>
  </si>
  <si>
    <t>Sunday</t>
  </si>
  <si>
    <t>Moodle</t>
  </si>
  <si>
    <t>Nicosa activities</t>
  </si>
  <si>
    <t>Meetings</t>
  </si>
  <si>
    <t>23/05/2025</t>
  </si>
  <si>
    <t>30/05/2025</t>
  </si>
  <si>
    <t xml:space="preserve">Document review </t>
  </si>
  <si>
    <t xml:space="preserve">
</t>
  </si>
  <si>
    <t>Proto persona</t>
  </si>
  <si>
    <t xml:space="preserve">Proto persona document review </t>
  </si>
  <si>
    <t>FOPs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</si>
</sst>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&lt;=9999999]###\-####;\(###\)\ ###\-####"/>
    <numFmt numFmtId="165" formatCode="_-* #,##0.00\ _€_-;\-* #,##0.00\ _€_-;_-* &quot;-&quot;??\ _€_-;_-@_-"/>
  </numFmts>
  <fonts count="1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/>
      <top style="thin">
        <color auto="1"/>
      </top>
      <bottom style="thin">
        <color rgb="FF7F7F7F"/>
      </bottom>
      <diagonal/>
    </border>
    <border>
      <left/>
      <right/>
      <top style="thin">
        <color auto="1"/>
      </top>
      <bottom style="thin">
        <color rgb="FF7F7F7F"/>
      </bottom>
      <diagonal/>
    </border>
    <border>
      <left/>
      <right style="thin">
        <color rgb="FF7F7F7F"/>
      </right>
      <top style="thin">
        <color auto="1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theme="1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59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0" fontId="7" fillId="0" borderId="0" xfId="8" applyAlignment="1">
      <alignment vertical="center"/>
    </xf>
    <xf numFmtId="165" fontId="0" fillId="0" borderId="14" xfId="0" applyNumberFormat="1" applyBorder="1" applyAlignment="1">
      <alignment horizontal="left" vertical="center" wrapText="1" indent="1"/>
    </xf>
    <xf numFmtId="0" fontId="7" fillId="0" borderId="0" xfId="8" applyAlignment="1">
      <alignment vertical="center"/>
    </xf>
    <xf numFmtId="14" fontId="8" fillId="0" borderId="5" xfId="10" applyFill="1" applyBorder="1" applyAlignment="1">
      <alignment horizontal="left" wrapText="1"/>
    </xf>
    <xf numFmtId="43" fontId="12" fillId="3" borderId="6" xfId="1" applyFont="1" applyFill="1" applyBorder="1" applyAlignment="1">
      <alignment horizontal="right" vertical="center" indent="1"/>
    </xf>
    <xf numFmtId="43" fontId="0" fillId="3" borderId="6" xfId="1" applyFont="1" applyFill="1" applyBorder="1" applyAlignment="1">
      <alignment horizontal="right" vertical="center" indent="1"/>
    </xf>
    <xf numFmtId="49" fontId="12" fillId="3" borderId="6" xfId="1" applyNumberFormat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43" fontId="0" fillId="0" borderId="0" xfId="1" applyFont="1" applyFill="1" applyBorder="1" applyAlignment="1">
      <alignment horizontal="right" vertical="center" wrapText="1" inden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164" fontId="0" fillId="0" borderId="0" xfId="9" applyFont="1" applyBorder="1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12" xfId="7" applyFont="1" applyBorder="1" applyAlignment="1">
      <alignment horizontal="left" wrapText="1"/>
    </xf>
    <xf numFmtId="0" fontId="0" fillId="2" borderId="13" xfId="7" applyFont="1" applyBorder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11" xfId="10" applyFill="1" applyBorder="1" applyAlignment="1">
      <alignment horizontal="left" wrapText="1"/>
    </xf>
    <xf numFmtId="0" fontId="6" fillId="2" borderId="8" xfId="7" applyBorder="1" applyAlignment="1">
      <alignment horizontal="left" wrapText="1"/>
    </xf>
    <xf numFmtId="0" fontId="6" fillId="2" borderId="9" xfId="7" applyBorder="1" applyAlignment="1">
      <alignment horizontal="left" wrapText="1"/>
    </xf>
    <xf numFmtId="0" fontId="6" fillId="2" borderId="10" xfId="7" applyBorder="1" applyAlignment="1">
      <alignment horizontal="left" wrapText="1"/>
    </xf>
    <xf numFmtId="0" fontId="0" fillId="0" borderId="7" xfId="8" applyFont="1" applyBorder="1" applyAlignment="1">
      <alignment vertical="center"/>
    </xf>
    <xf numFmtId="0" fontId="6" fillId="2" borderId="4" xfId="7" applyAlignment="1">
      <alignment horizontal="left" wrapText="1"/>
    </xf>
    <xf numFmtId="0" fontId="0" fillId="2" borderId="4" xfId="7" applyFont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0" fillId="0" borderId="0" xfId="8" applyFont="1" applyAlignment="1">
      <alignment vertical="center" wrapText="1"/>
    </xf>
    <xf numFmtId="0" fontId="0" fillId="0" borderId="0" xfId="8" applyFont="1" applyAlignment="1">
      <alignment vertical="top" wrapText="1"/>
    </xf>
    <xf numFmtId="0" fontId="7" fillId="0" borderId="0" xfId="8" applyAlignment="1">
      <alignment vertical="top"/>
    </xf>
  </cellXfs>
  <cellStyles count="11">
    <cellStyle name="Comma" xfId="1" builtinId="3"/>
    <cellStyle name="Date" xfId="10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/>
    <cellStyle name="Title" xfId="2" builtinId="15"/>
  </cellStyles>
  <dxfs count="27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Weekly time sheet" pivot="0" count="4">
      <tableStyleElement type="wholeTable" dxfId="26"/>
      <tableStyleElement type="headerRow" dxfId="25"/>
      <tableStyleElement type="firstColumn" dxfId="24"/>
      <tableStyleElement type="lastColumn" dxfId="23"/>
    </tableStyle>
    <tableStyle name="Weekly time sheet 2" pivot="0" count="4">
      <tableStyleElement type="wholeTable" dxfId="22"/>
      <tableStyleElement type="headerRow" dxfId="21"/>
      <tableStyleElement type="firstColumn" dxfId="20"/>
      <tableStyleElement type="lastColumn" dxfId="1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5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30157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BB5EF7DB-EEC4-4557-885A-E2B198F373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86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75876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2C4A912B-1A1C-4088-9825-65BB4AA82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118716</xdr:colOff>
      <xdr:row>18</xdr:row>
      <xdr:rowOff>26708</xdr:rowOff>
    </xdr:from>
    <xdr:to>
      <xdr:col>1</xdr:col>
      <xdr:colOff>374678</xdr:colOff>
      <xdr:row>19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78927363-49CA-4DAB-8006-0B8502D1128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4" name="Picture 2">
          <a:extLst>
            <a:ext uri="{FF2B5EF4-FFF2-40B4-BE49-F238E27FC236}">
              <a16:creationId xmlns:a16="http://schemas.microsoft.com/office/drawing/2014/main" id="{D62C908E-F8F5-4233-8480-84129EC66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305300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5" name="Picture 3">
          <a:extLst>
            <a:ext uri="{FF2B5EF4-FFF2-40B4-BE49-F238E27FC236}">
              <a16:creationId xmlns:a16="http://schemas.microsoft.com/office/drawing/2014/main" id="{BA5B7E15-06B9-48A3-A9D8-478BD3C9337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BC71D544-B1AE-4290-92F5-9A7477731D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E90B5233-4B0F-4FE6-89BD-0B7F8914C52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</xdr:col>
      <xdr:colOff>66667</xdr:colOff>
      <xdr:row>0</xdr:row>
      <xdr:rowOff>43733</xdr:rowOff>
    </xdr:from>
    <xdr:to>
      <xdr:col>1</xdr:col>
      <xdr:colOff>485784</xdr:colOff>
      <xdr:row>0</xdr:row>
      <xdr:rowOff>502142</xdr:rowOff>
    </xdr:to>
    <xdr:pic>
      <xdr:nvPicPr>
        <xdr:cNvPr id="18" name="Picture 8">
          <a:extLst>
            <a:ext uri="{FF2B5EF4-FFF2-40B4-BE49-F238E27FC236}">
              <a16:creationId xmlns:a16="http://schemas.microsoft.com/office/drawing/2014/main" id="{A80F8BE4-344A-4B92-BE46-3B76809908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28667" y="43733"/>
          <a:ext cx="419117" cy="45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1</xdr:row>
      <xdr:rowOff>40006</xdr:rowOff>
    </xdr:from>
    <xdr:to>
      <xdr:col>7</xdr:col>
      <xdr:colOff>189318</xdr:colOff>
      <xdr:row>4</xdr:row>
      <xdr:rowOff>20632</xdr:rowOff>
    </xdr:to>
    <xdr:pic>
      <xdr:nvPicPr>
        <xdr:cNvPr id="12" name="Picture 2">
          <a:extLst>
            <a:ext uri="{FF2B5EF4-FFF2-40B4-BE49-F238E27FC236}">
              <a16:creationId xmlns:a16="http://schemas.microsoft.com/office/drawing/2014/main" id="{7B22276C-593A-4792-A221-9BD9D4EEB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344806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118715</xdr:colOff>
      <xdr:row>0</xdr:row>
      <xdr:rowOff>26708</xdr:rowOff>
    </xdr:from>
    <xdr:to>
      <xdr:col>1</xdr:col>
      <xdr:colOff>374677</xdr:colOff>
      <xdr:row>1</xdr:row>
      <xdr:rowOff>1867</xdr:rowOff>
    </xdr:to>
    <xdr:pic>
      <xdr:nvPicPr>
        <xdr:cNvPr id="13" name="Picture 3">
          <a:extLst>
            <a:ext uri="{FF2B5EF4-FFF2-40B4-BE49-F238E27FC236}">
              <a16:creationId xmlns:a16="http://schemas.microsoft.com/office/drawing/2014/main" id="{F33B924A-4256-404E-B219-6393943DABB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071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123825</xdr:colOff>
      <xdr:row>19</xdr:row>
      <xdr:rowOff>95250</xdr:rowOff>
    </xdr:from>
    <xdr:to>
      <xdr:col>7</xdr:col>
      <xdr:colOff>246468</xdr:colOff>
      <xdr:row>22</xdr:row>
      <xdr:rowOff>171126</xdr:rowOff>
    </xdr:to>
    <xdr:pic>
      <xdr:nvPicPr>
        <xdr:cNvPr id="14" name="Picture 2">
          <a:extLst>
            <a:ext uri="{FF2B5EF4-FFF2-40B4-BE49-F238E27FC236}">
              <a16:creationId xmlns:a16="http://schemas.microsoft.com/office/drawing/2014/main" id="{183DC772-909C-4C2A-B1A6-21543C273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5" y="4867275"/>
          <a:ext cx="1170393" cy="647376"/>
        </a:xfrm>
        <a:prstGeom prst="rect">
          <a:avLst/>
        </a:prstGeom>
      </xdr:spPr>
    </xdr:pic>
    <xdr:clientData/>
  </xdr:twoCellAnchor>
  <xdr:twoCellAnchor editAs="oneCell">
    <xdr:from>
      <xdr:col>1</xdr:col>
      <xdr:colOff>103412</xdr:colOff>
      <xdr:row>17</xdr:row>
      <xdr:rowOff>112065</xdr:rowOff>
    </xdr:from>
    <xdr:to>
      <xdr:col>1</xdr:col>
      <xdr:colOff>447132</xdr:colOff>
      <xdr:row>19</xdr:row>
      <xdr:rowOff>2234</xdr:rowOff>
    </xdr:to>
    <xdr:pic>
      <xdr:nvPicPr>
        <xdr:cNvPr id="15" name="Picture 3">
          <a:extLst>
            <a:ext uri="{FF2B5EF4-FFF2-40B4-BE49-F238E27FC236}">
              <a16:creationId xmlns:a16="http://schemas.microsoft.com/office/drawing/2014/main" id="{3991884A-4882-4E76-82A5-1ABB1A4764D5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65412" y="4398315"/>
          <a:ext cx="343720" cy="37594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123825</xdr:colOff>
      <xdr:row>19</xdr:row>
      <xdr:rowOff>95250</xdr:rowOff>
    </xdr:from>
    <xdr:ext cx="1170393" cy="647376"/>
    <xdr:pic>
      <xdr:nvPicPr>
        <xdr:cNvPr id="16" name="Picture 2">
          <a:extLst>
            <a:ext uri="{FF2B5EF4-FFF2-40B4-BE49-F238E27FC236}">
              <a16:creationId xmlns:a16="http://schemas.microsoft.com/office/drawing/2014/main" id="{A4BEA4EA-8D18-4DDC-9F9C-2BCDA107D8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54050" y="4867275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17" name="Picture 3">
          <a:extLst>
            <a:ext uri="{FF2B5EF4-FFF2-40B4-BE49-F238E27FC236}">
              <a16:creationId xmlns:a16="http://schemas.microsoft.com/office/drawing/2014/main" id="{F1AF8E11-7B13-4B3F-9139-F5D9A08A0311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50345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66675</xdr:colOff>
      <xdr:row>1</xdr:row>
      <xdr:rowOff>40006</xdr:rowOff>
    </xdr:from>
    <xdr:ext cx="1170393" cy="647376"/>
    <xdr:pic>
      <xdr:nvPicPr>
        <xdr:cNvPr id="18" name="Picture 2">
          <a:extLst>
            <a:ext uri="{FF2B5EF4-FFF2-40B4-BE49-F238E27FC236}">
              <a16:creationId xmlns:a16="http://schemas.microsoft.com/office/drawing/2014/main" id="{27ACF024-0EFC-4327-9728-A5817AADC0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96900" y="344806"/>
          <a:ext cx="1170393" cy="647376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19" name="Picture 3">
          <a:extLst>
            <a:ext uri="{FF2B5EF4-FFF2-40B4-BE49-F238E27FC236}">
              <a16:creationId xmlns:a16="http://schemas.microsoft.com/office/drawing/2014/main" id="{F9BEA2F9-2CD8-4C17-AA8E-D6B58252F08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182139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8E1315A-2C7D-4333-9CF3-65D5E571D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138718</xdr:colOff>
      <xdr:row>0</xdr:row>
      <xdr:rowOff>83858</xdr:rowOff>
    </xdr:from>
    <xdr:to>
      <xdr:col>1</xdr:col>
      <xdr:colOff>394680</xdr:colOff>
      <xdr:row>0</xdr:row>
      <xdr:rowOff>363817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16DB6544-0E20-4E44-9455-AEF75ABA4F0B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00718" y="83858"/>
          <a:ext cx="255962" cy="279959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495300</xdr:colOff>
      <xdr:row>19</xdr:row>
      <xdr:rowOff>76200</xdr:rowOff>
    </xdr:from>
    <xdr:to>
      <xdr:col>7</xdr:col>
      <xdr:colOff>656043</xdr:colOff>
      <xdr:row>21</xdr:row>
      <xdr:rowOff>113226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3D144EE3-3A28-4C1A-900E-063159CB2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6050" y="4991100"/>
          <a:ext cx="1208493" cy="503751"/>
        </a:xfrm>
        <a:prstGeom prst="rect">
          <a:avLst/>
        </a:prstGeom>
      </xdr:spPr>
    </xdr:pic>
    <xdr:clientData/>
  </xdr:twoCellAnchor>
  <xdr:twoCellAnchor editAs="oneCell">
    <xdr:from>
      <xdr:col>1</xdr:col>
      <xdr:colOff>111250</xdr:colOff>
      <xdr:row>18</xdr:row>
      <xdr:rowOff>27471</xdr:rowOff>
    </xdr:from>
    <xdr:to>
      <xdr:col>1</xdr:col>
      <xdr:colOff>374525</xdr:colOff>
      <xdr:row>19</xdr:row>
      <xdr:rowOff>10628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21B3B0B6-23FD-4C41-A1E3-91686FB58843}"/>
            </a:ext>
          </a:extLst>
        </xdr:cNvPr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73250" y="4637571"/>
          <a:ext cx="263275" cy="287957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15</xdr:col>
      <xdr:colOff>485775</xdr:colOff>
      <xdr:row>19</xdr:row>
      <xdr:rowOff>104775</xdr:rowOff>
    </xdr:from>
    <xdr:ext cx="1265643" cy="502663"/>
    <xdr:pic>
      <xdr:nvPicPr>
        <xdr:cNvPr id="6" name="Picture 2">
          <a:extLst>
            <a:ext uri="{FF2B5EF4-FFF2-40B4-BE49-F238E27FC236}">
              <a16:creationId xmlns:a16="http://schemas.microsoft.com/office/drawing/2014/main" id="{E1A073C3-F9FE-4C43-8B52-996CA9C5C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44775" y="5019675"/>
          <a:ext cx="1265643" cy="502663"/>
        </a:xfrm>
        <a:prstGeom prst="rect">
          <a:avLst/>
        </a:prstGeom>
      </xdr:spPr>
    </xdr:pic>
    <xdr:clientData/>
  </xdr:oneCellAnchor>
  <xdr:oneCellAnchor>
    <xdr:from>
      <xdr:col>10</xdr:col>
      <xdr:colOff>118716</xdr:colOff>
      <xdr:row>18</xdr:row>
      <xdr:rowOff>26708</xdr:rowOff>
    </xdr:from>
    <xdr:ext cx="255962" cy="279959"/>
    <xdr:pic>
      <xdr:nvPicPr>
        <xdr:cNvPr id="7" name="Picture 3">
          <a:extLst>
            <a:ext uri="{FF2B5EF4-FFF2-40B4-BE49-F238E27FC236}">
              <a16:creationId xmlns:a16="http://schemas.microsoft.com/office/drawing/2014/main" id="{C4C000A0-C94F-4526-808C-E882C0AA7C1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6" y="46368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15</xdr:col>
      <xdr:colOff>447675</xdr:colOff>
      <xdr:row>1</xdr:row>
      <xdr:rowOff>49531</xdr:rowOff>
    </xdr:from>
    <xdr:ext cx="1398994" cy="521969"/>
    <xdr:pic>
      <xdr:nvPicPr>
        <xdr:cNvPr id="8" name="Picture 2">
          <a:extLst>
            <a:ext uri="{FF2B5EF4-FFF2-40B4-BE49-F238E27FC236}">
              <a16:creationId xmlns:a16="http://schemas.microsoft.com/office/drawing/2014/main" id="{0B3C5319-4A27-46F9-A079-49E6F3D94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06675" y="506731"/>
          <a:ext cx="1398994" cy="521969"/>
        </a:xfrm>
        <a:prstGeom prst="rect">
          <a:avLst/>
        </a:prstGeom>
      </xdr:spPr>
    </xdr:pic>
    <xdr:clientData/>
  </xdr:oneCellAnchor>
  <xdr:oneCellAnchor>
    <xdr:from>
      <xdr:col>10</xdr:col>
      <xdr:colOff>118715</xdr:colOff>
      <xdr:row>0</xdr:row>
      <xdr:rowOff>26708</xdr:rowOff>
    </xdr:from>
    <xdr:ext cx="255962" cy="279959"/>
    <xdr:pic>
      <xdr:nvPicPr>
        <xdr:cNvPr id="9" name="Picture 3">
          <a:extLst>
            <a:ext uri="{FF2B5EF4-FFF2-40B4-BE49-F238E27FC236}">
              <a16:creationId xmlns:a16="http://schemas.microsoft.com/office/drawing/2014/main" id="{CA72DAB6-2E59-4559-ADFD-F63FC78B26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738965" y="26708"/>
          <a:ext cx="255962" cy="27995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1</xdr:row>
      <xdr:rowOff>97156</xdr:rowOff>
    </xdr:from>
    <xdr:to>
      <xdr:col>7</xdr:col>
      <xdr:colOff>742950</xdr:colOff>
      <xdr:row>3</xdr:row>
      <xdr:rowOff>86889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554356"/>
          <a:ext cx="1333500" cy="542183"/>
        </a:xfrm>
        <a:prstGeom prst="rect">
          <a:avLst/>
        </a:prstGeom>
      </xdr:spPr>
    </xdr:pic>
    <xdr:clientData/>
  </xdr:twoCellAnchor>
  <xdr:twoCellAnchor editAs="oneCell">
    <xdr:from>
      <xdr:col>1</xdr:col>
      <xdr:colOff>123665</xdr:colOff>
      <xdr:row>0</xdr:row>
      <xdr:rowOff>80044</xdr:rowOff>
    </xdr:from>
    <xdr:to>
      <xdr:col>1</xdr:col>
      <xdr:colOff>343060</xdr:colOff>
      <xdr:row>1</xdr:row>
      <xdr:rowOff>5683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85665" y="80044"/>
          <a:ext cx="219395" cy="239964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6</xdr:col>
      <xdr:colOff>457200</xdr:colOff>
      <xdr:row>24</xdr:row>
      <xdr:rowOff>97156</xdr:rowOff>
    </xdr:from>
    <xdr:ext cx="1485900" cy="618383"/>
    <xdr:pic>
      <xdr:nvPicPr>
        <xdr:cNvPr id="4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1</xdr:col>
      <xdr:colOff>123665</xdr:colOff>
      <xdr:row>23</xdr:row>
      <xdr:rowOff>80044</xdr:rowOff>
    </xdr:from>
    <xdr:ext cx="219395" cy="230439"/>
    <xdr:pic>
      <xdr:nvPicPr>
        <xdr:cNvPr id="5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8004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16</xdr:col>
      <xdr:colOff>457200</xdr:colOff>
      <xdr:row>1</xdr:row>
      <xdr:rowOff>97156</xdr:rowOff>
    </xdr:from>
    <xdr:ext cx="1485900" cy="618383"/>
    <xdr:pic>
      <xdr:nvPicPr>
        <xdr:cNvPr id="9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7875" y="5793106"/>
          <a:ext cx="1485900" cy="618383"/>
        </a:xfrm>
        <a:prstGeom prst="rect">
          <a:avLst/>
        </a:prstGeom>
      </xdr:spPr>
    </xdr:pic>
    <xdr:clientData/>
  </xdr:oneCellAnchor>
  <xdr:oneCellAnchor>
    <xdr:from>
      <xdr:col>11</xdr:col>
      <xdr:colOff>123665</xdr:colOff>
      <xdr:row>0</xdr:row>
      <xdr:rowOff>80044</xdr:rowOff>
    </xdr:from>
    <xdr:ext cx="219395" cy="230439"/>
    <xdr:pic>
      <xdr:nvPicPr>
        <xdr:cNvPr id="10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961865" y="54711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12</xdr:col>
      <xdr:colOff>1085850</xdr:colOff>
      <xdr:row>14</xdr:row>
      <xdr:rowOff>209550</xdr:rowOff>
    </xdr:from>
    <xdr:to>
      <xdr:col>14</xdr:col>
      <xdr:colOff>191366</xdr:colOff>
      <xdr:row>16</xdr:row>
      <xdr:rowOff>27467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29100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4</xdr:col>
      <xdr:colOff>229466</xdr:colOff>
      <xdr:row>16</xdr:row>
      <xdr:rowOff>36992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4238625"/>
          <a:ext cx="1201016" cy="408467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4</xdr:col>
      <xdr:colOff>229466</xdr:colOff>
      <xdr:row>39</xdr:row>
      <xdr:rowOff>27467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943225" y="9239250"/>
          <a:ext cx="1201016" cy="408467"/>
        </a:xfrm>
        <a:prstGeom prst="rect">
          <a:avLst/>
        </a:prstGeom>
      </xdr:spPr>
    </xdr:pic>
    <xdr:clientData/>
  </xdr:twoCellAnchor>
  <xdr:oneCellAnchor>
    <xdr:from>
      <xdr:col>16</xdr:col>
      <xdr:colOff>457200</xdr:colOff>
      <xdr:row>24</xdr:row>
      <xdr:rowOff>97156</xdr:rowOff>
    </xdr:from>
    <xdr:ext cx="1485900" cy="618383"/>
    <xdr:pic>
      <xdr:nvPicPr>
        <xdr:cNvPr id="11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401956"/>
          <a:ext cx="1485900" cy="618383"/>
        </a:xfrm>
        <a:prstGeom prst="rect">
          <a:avLst/>
        </a:prstGeom>
      </xdr:spPr>
    </xdr:pic>
    <xdr:clientData/>
  </xdr:oneCellAnchor>
  <xdr:oneCellAnchor>
    <xdr:from>
      <xdr:col>9</xdr:col>
      <xdr:colOff>276065</xdr:colOff>
      <xdr:row>23</xdr:row>
      <xdr:rowOff>51469</xdr:rowOff>
    </xdr:from>
    <xdr:ext cx="219395" cy="230439"/>
    <xdr:pic>
      <xdr:nvPicPr>
        <xdr:cNvPr id="12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12</xdr:col>
      <xdr:colOff>1085850</xdr:colOff>
      <xdr:row>37</xdr:row>
      <xdr:rowOff>209550</xdr:rowOff>
    </xdr:from>
    <xdr:ext cx="1201016" cy="408467"/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4200525"/>
          <a:ext cx="1201016" cy="408467"/>
        </a:xfrm>
        <a:prstGeom prst="rect">
          <a:avLst/>
        </a:prstGeom>
      </xdr:spPr>
    </xdr:pic>
    <xdr:clientData/>
  </xdr:oneCellAnchor>
  <xdr:oneCellAnchor>
    <xdr:from>
      <xdr:col>7</xdr:col>
      <xdr:colOff>457200</xdr:colOff>
      <xdr:row>46</xdr:row>
      <xdr:rowOff>97156</xdr:rowOff>
    </xdr:from>
    <xdr:ext cx="1485900" cy="618383"/>
    <xdr:pic>
      <xdr:nvPicPr>
        <xdr:cNvPr id="17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68575" y="6250306"/>
          <a:ext cx="1485900" cy="618383"/>
        </a:xfrm>
        <a:prstGeom prst="rect">
          <a:avLst/>
        </a:prstGeom>
      </xdr:spPr>
    </xdr:pic>
    <xdr:clientData/>
  </xdr:oneCellAnchor>
  <xdr:oneCellAnchor>
    <xdr:from>
      <xdr:col>0</xdr:col>
      <xdr:colOff>276065</xdr:colOff>
      <xdr:row>45</xdr:row>
      <xdr:rowOff>51469</xdr:rowOff>
    </xdr:from>
    <xdr:ext cx="219395" cy="230439"/>
    <xdr:pic>
      <xdr:nvPicPr>
        <xdr:cNvPr id="18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8372315" y="5899819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3</xdr:col>
      <xdr:colOff>1085850</xdr:colOff>
      <xdr:row>59</xdr:row>
      <xdr:rowOff>209550</xdr:rowOff>
    </xdr:from>
    <xdr:ext cx="1201016" cy="408467"/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25325" y="9563100"/>
          <a:ext cx="1201016" cy="408467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457200</xdr:colOff>
      <xdr:row>3</xdr:row>
      <xdr:rowOff>97156</xdr:rowOff>
    </xdr:from>
    <xdr:ext cx="1485900" cy="618383"/>
    <xdr:pic>
      <xdr:nvPicPr>
        <xdr:cNvPr id="2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11441431"/>
          <a:ext cx="1485900" cy="618383"/>
        </a:xfrm>
        <a:prstGeom prst="rect">
          <a:avLst/>
        </a:prstGeom>
      </xdr:spPr>
    </xdr:pic>
    <xdr:clientData/>
  </xdr:oneCellAnchor>
  <xdr:oneCellAnchor>
    <xdr:from>
      <xdr:col>4</xdr:col>
      <xdr:colOff>199865</xdr:colOff>
      <xdr:row>2</xdr:row>
      <xdr:rowOff>41944</xdr:rowOff>
    </xdr:from>
    <xdr:ext cx="219395" cy="230439"/>
    <xdr:pic>
      <xdr:nvPicPr>
        <xdr:cNvPr id="3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2573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5</xdr:col>
      <xdr:colOff>28575</xdr:colOff>
      <xdr:row>18</xdr:row>
      <xdr:rowOff>47625</xdr:rowOff>
    </xdr:from>
    <xdr:ext cx="1201016" cy="408467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71900" y="5410200"/>
          <a:ext cx="1201016" cy="408467"/>
        </a:xfrm>
        <a:prstGeom prst="rect">
          <a:avLst/>
        </a:prstGeom>
      </xdr:spPr>
    </xdr:pic>
    <xdr:clientData/>
  </xdr:oneCellAnchor>
  <xdr:oneCellAnchor>
    <xdr:from>
      <xdr:col>8</xdr:col>
      <xdr:colOff>457200</xdr:colOff>
      <xdr:row>27</xdr:row>
      <xdr:rowOff>97156</xdr:rowOff>
    </xdr:from>
    <xdr:ext cx="1485900" cy="618383"/>
    <xdr:pic>
      <xdr:nvPicPr>
        <xdr:cNvPr id="5" name="Picture 2">
          <a:extLst>
            <a:ext uri="{FF2B5EF4-FFF2-40B4-BE49-F238E27FC236}">
              <a16:creationId xmlns:a16="http://schemas.microsoft.com/office/drawing/2014/main" id="{E788D64C-E895-46F5-BA6B-6708428965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6925" y="763906"/>
          <a:ext cx="1485900" cy="618383"/>
        </a:xfrm>
        <a:prstGeom prst="rect">
          <a:avLst/>
        </a:prstGeom>
      </xdr:spPr>
    </xdr:pic>
    <xdr:clientData/>
  </xdr:oneCellAnchor>
  <xdr:oneCellAnchor>
    <xdr:from>
      <xdr:col>5</xdr:col>
      <xdr:colOff>199865</xdr:colOff>
      <xdr:row>26</xdr:row>
      <xdr:rowOff>41944</xdr:rowOff>
    </xdr:from>
    <xdr:ext cx="219395" cy="230439"/>
    <xdr:pic>
      <xdr:nvPicPr>
        <xdr:cNvPr id="6" name="Picture 3">
          <a:extLst>
            <a:ext uri="{FF2B5EF4-FFF2-40B4-BE49-F238E27FC236}">
              <a16:creationId xmlns:a16="http://schemas.microsoft.com/office/drawing/2014/main" id="{76014B3C-C8AA-48FE-AD0C-9FC5FE9BC6F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562190" y="403894"/>
          <a:ext cx="219395" cy="2304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28575</xdr:colOff>
      <xdr:row>42</xdr:row>
      <xdr:rowOff>47625</xdr:rowOff>
    </xdr:from>
    <xdr:ext cx="1201016" cy="408467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076700" y="4324350"/>
          <a:ext cx="1201016" cy="408467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id="6" name="TimeSheet247" displayName="TimeSheet247" ref="B24:H31" totalsRowShown="0">
  <autoFilter ref="B24:H31"/>
  <tableColumns count="7">
    <tableColumn id="1" name="Day">
      <calculatedColumnFormula>IFERROR(TEXT(TimeSheet247[[#This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8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0.xml><?xml version="1.0" encoding="utf-8"?>
<table xmlns="http://schemas.openxmlformats.org/spreadsheetml/2006/main" id="18" name="TimeSheet2471519" displayName="TimeSheet2471519" ref="B24:H31" totalsRowShown="0">
  <autoFilter ref="B24:H31"/>
  <tableColumns count="7">
    <tableColumn id="1" name="Day">
      <calculatedColumnFormula>IFERROR(TEXT(TimeSheet2471519[[#This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9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1.xml><?xml version="1.0" encoding="utf-8"?>
<table xmlns="http://schemas.openxmlformats.org/spreadsheetml/2006/main" id="19" name="TimeSheet281620" displayName="TimeSheet281620" ref="K6:Q13" totalsRowShown="0">
  <autoFilter ref="K6:Q13"/>
  <tableColumns count="7">
    <tableColumn id="1" name="Day">
      <calculatedColumnFormula>IFERROR(TEXT(TimeSheet281620[[#This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8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2.xml><?xml version="1.0" encoding="utf-8"?>
<table xmlns="http://schemas.openxmlformats.org/spreadsheetml/2006/main" id="20" name="TimeSheet24791721" displayName="TimeSheet24791721" ref="K24:Q31" totalsRowShown="0">
  <autoFilter ref="K24:Q31"/>
  <tableColumns count="7">
    <tableColumn id="1" name="Day">
      <calculatedColumnFormula>IFERROR(TEXT(TimeSheet24791721[[#This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7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3.xml><?xml version="1.0" encoding="utf-8"?>
<table xmlns="http://schemas.openxmlformats.org/spreadsheetml/2006/main" id="21" name="TimeSheet2141822" displayName="TimeSheet2141822" ref="B6:H14" totalsRowShown="0">
  <autoFilter ref="B6:H14"/>
  <tableColumns count="7">
    <tableColumn id="1" name="Day">
      <calculatedColumnFormula>IFERROR(TEXT(TimeSheet2141822[[#This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6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4.xml><?xml version="1.0" encoding="utf-8"?>
<table xmlns="http://schemas.openxmlformats.org/spreadsheetml/2006/main" id="2" name="TimeSheet21418223" displayName="TimeSheet21418223" ref="B29:H37" totalsRowShown="0">
  <autoFilter ref="B29:H37"/>
  <tableColumns count="7">
    <tableColumn id="1" name="Day">
      <calculatedColumnFormula>IFERROR(TEXT(TimeSheet21418223[[#This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5"/>
    <tableColumn id="7" name="Total">
      <calculatedColumnFormula>IFERROR(SUM(D30:G30),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5.xml><?xml version="1.0" encoding="utf-8"?>
<table xmlns="http://schemas.openxmlformats.org/spreadsheetml/2006/main" id="4" name="TimeSheet214182235" displayName="TimeSheet214182235" ref="L6:R14" totalsRowShown="0">
  <autoFilter ref="L6:R14"/>
  <tableColumns count="7">
    <tableColumn id="1" name="Day">
      <calculatedColumnFormula>IFERROR(TEXT(TimeSheet214182235[[#This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4"/>
    <tableColumn id="7" name="Total">
      <calculatedColumnFormula>IFERROR(SUM(N7:Q7),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6.xml><?xml version="1.0" encoding="utf-8"?>
<table xmlns="http://schemas.openxmlformats.org/spreadsheetml/2006/main" id="3" name="TimeSheet2141822354" displayName="TimeSheet2141822354" ref="L29:R37" totalsRowShown="0">
  <autoFilter ref="L29:R37"/>
  <tableColumns count="7">
    <tableColumn id="1" name="Day">
      <calculatedColumnFormula>IFERROR(TEXT(TimeSheet2141822354[[#This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3"/>
    <tableColumn id="7" name="Total">
      <calculatedColumnFormula>IFERROR(SUM(N30:Q30),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7.xml><?xml version="1.0" encoding="utf-8"?>
<table xmlns="http://schemas.openxmlformats.org/spreadsheetml/2006/main" id="5" name="TimeSheet21418223546" displayName="TimeSheet21418223546" ref="C51:I59" totalsRowShown="0">
  <autoFilter ref="C51:I59"/>
  <tableColumns count="7">
    <tableColumn id="1" name="Day">
      <calculatedColumnFormula>IFERROR(TEXT(TimeSheet21418223546[[#This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2"/>
    <tableColumn id="7" name="Total">
      <calculatedColumnFormula>IFERROR(SUM(E52:H52),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8.xml><?xml version="1.0" encoding="utf-8"?>
<table xmlns="http://schemas.openxmlformats.org/spreadsheetml/2006/main" id="9" name="TimeSheet2141822354610" displayName="TimeSheet2141822354610" ref="C8:I16" totalsRowShown="0">
  <autoFilter ref="C8:I16"/>
  <tableColumns count="7">
    <tableColumn id="1" name="Day">
      <calculatedColumnFormula>IFERROR(TEXT(TimeSheet2141822354610[[#This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"/>
    <tableColumn id="7" name="Total">
      <calculatedColumnFormula>IFERROR(SUM(E9:H9),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19.xml><?xml version="1.0" encoding="utf-8"?>
<table xmlns="http://schemas.openxmlformats.org/spreadsheetml/2006/main" id="10" name="TimeSheet214182235461011" displayName="TimeSheet214182235461011" ref="D32:J40" totalsRowShown="0">
  <autoFilter ref="D32:J40"/>
  <tableColumns count="7">
    <tableColumn id="1" name="Day">
      <calculatedColumnFormula>IFERROR(TEXT(TimeSheet214182235461011[[#This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0"/>
    <tableColumn id="7" name="Total">
      <calculatedColumnFormula>IFERROR(SUM(F33:I33),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2.xml><?xml version="1.0" encoding="utf-8"?>
<table xmlns="http://schemas.openxmlformats.org/spreadsheetml/2006/main" id="7" name="TimeSheet28" displayName="TimeSheet28" ref="K6:Q13" totalsRowShown="0">
  <autoFilter ref="K6:Q13"/>
  <tableColumns count="7">
    <tableColumn id="1" name="Day">
      <calculatedColumnFormula>IFERROR(TEXT(TimeSheet28[[#This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7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3.xml><?xml version="1.0" encoding="utf-8"?>
<table xmlns="http://schemas.openxmlformats.org/spreadsheetml/2006/main" id="8" name="TimeSheet2479" displayName="TimeSheet2479" ref="K24:Q31" totalsRowShown="0">
  <autoFilter ref="K24:Q31"/>
  <tableColumns count="7">
    <tableColumn id="1" name="Day">
      <calculatedColumnFormula>IFERROR(TEXT(TimeSheet2479[[#This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6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4.xml><?xml version="1.0" encoding="utf-8"?>
<table xmlns="http://schemas.openxmlformats.org/spreadsheetml/2006/main" id="1" name="TimeSheet2" displayName="TimeSheet2" ref="B6:H13" totalsRowShown="0">
  <autoFilter ref="B6:H13"/>
  <tableColumns count="7">
    <tableColumn id="1" name="Day">
      <calculatedColumnFormula>IFERROR(TEXT(TimeSheet2[[#This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5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5.xml><?xml version="1.0" encoding="utf-8"?>
<table xmlns="http://schemas.openxmlformats.org/spreadsheetml/2006/main" id="13" name="TimeSheet214" displayName="TimeSheet214" ref="B6:H13" totalsRowShown="0">
  <autoFilter ref="B6:H13"/>
  <tableColumns count="7">
    <tableColumn id="1" name="Day">
      <calculatedColumnFormula>IFERROR(TEXT(TimeSheet214[[#This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4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6.xml><?xml version="1.0" encoding="utf-8"?>
<table xmlns="http://schemas.openxmlformats.org/spreadsheetml/2006/main" id="14" name="TimeSheet24715" displayName="TimeSheet24715" ref="B24:H31" totalsRowShown="0">
  <autoFilter ref="B24:H31"/>
  <tableColumns count="7">
    <tableColumn id="1" name="Day">
      <calculatedColumnFormula>IFERROR(TEXT(TimeSheet24715[[#This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3"/>
    <tableColumn id="7" name="Total">
      <calculatedColumnFormula>IFERROR(SUM(D25:G25),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7.xml><?xml version="1.0" encoding="utf-8"?>
<table xmlns="http://schemas.openxmlformats.org/spreadsheetml/2006/main" id="15" name="TimeSheet2816" displayName="TimeSheet2816" ref="K6:Q13" totalsRowShown="0">
  <autoFilter ref="K6:Q13"/>
  <tableColumns count="7">
    <tableColumn id="1" name="Day">
      <calculatedColumnFormula>IFERROR(TEXT(TimeSheet2816[[#This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2"/>
    <tableColumn id="7" name="Total">
      <calculatedColumnFormula>IFERROR(SUM(M7:P7),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8.xml><?xml version="1.0" encoding="utf-8"?>
<table xmlns="http://schemas.openxmlformats.org/spreadsheetml/2006/main" id="16" name="TimeSheet247917" displayName="TimeSheet247917" ref="K24:Q31" totalsRowShown="0">
  <autoFilter ref="K24:Q31"/>
  <tableColumns count="7">
    <tableColumn id="1" name="Day">
      <calculatedColumnFormula>IFERROR(TEXT(TimeSheet247917[[#This Row],[Date]],"aaaa"), "")</calculatedColumnFormula>
    </tableColumn>
    <tableColumn id="2" name="Date"/>
    <tableColumn id="3" name="Preparation or Travel"/>
    <tableColumn id="4" name="Online event"/>
    <tableColumn id="5" name="Reporting"/>
    <tableColumn id="6" name="Name of the activity" dataDxfId="11"/>
    <tableColumn id="7" name="Total">
      <calculatedColumnFormula>IFERROR(SUM(M25:P25),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ables/table9.xml><?xml version="1.0" encoding="utf-8"?>
<table xmlns="http://schemas.openxmlformats.org/spreadsheetml/2006/main" id="17" name="TimeSheet21418" displayName="TimeSheet21418" ref="B6:H13" totalsRowShown="0">
  <autoFilter ref="B6:H13"/>
  <tableColumns count="7">
    <tableColumn id="1" name="Day">
      <calculatedColumnFormula>IFERROR(TEXT(TimeSheet21418[[#This Row],[Date]],"aaaa"), "")</calculatedColumnFormula>
    </tableColumn>
    <tableColumn id="2" name="Date"/>
    <tableColumn id="3" name="Preparation or Travel"/>
    <tableColumn id="4" name="(Online) event"/>
    <tableColumn id="5" name="Reporting"/>
    <tableColumn id="6" name="Name of the activity" dataDxfId="10"/>
    <tableColumn id="7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7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table" Target="../tables/table8.xml"/><Relationship Id="rId5" Type="http://schemas.openxmlformats.org/officeDocument/2006/relationships/table" Target="../tables/table7.xml"/><Relationship Id="rId4" Type="http://schemas.openxmlformats.org/officeDocument/2006/relationships/table" Target="../tables/table6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7.xml"/><Relationship Id="rId3" Type="http://schemas.openxmlformats.org/officeDocument/2006/relationships/vmlDrawing" Target="../drawings/vmlDrawing4.vml"/><Relationship Id="rId7" Type="http://schemas.openxmlformats.org/officeDocument/2006/relationships/table" Target="../tables/table16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15.xml"/><Relationship Id="rId5" Type="http://schemas.openxmlformats.org/officeDocument/2006/relationships/table" Target="../tables/table14.xml"/><Relationship Id="rId4" Type="http://schemas.openxmlformats.org/officeDocument/2006/relationships/table" Target="../tables/table13.xml"/><Relationship Id="rId9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8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5" Type="http://schemas.openxmlformats.org/officeDocument/2006/relationships/comments" Target="../comments5.xml"/><Relationship Id="rId4" Type="http://schemas.openxmlformats.org/officeDocument/2006/relationships/table" Target="../tables/table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topLeftCell="A7" workbookViewId="0">
      <selection activeCell="I11" sqref="I11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40.5" customHeight="1" thickBot="1">
      <c r="A1" s="1"/>
      <c r="B1" s="44" t="s">
        <v>0</v>
      </c>
      <c r="C1" s="44"/>
      <c r="D1" s="44"/>
      <c r="E1" s="44"/>
      <c r="F1" s="44"/>
      <c r="G1" s="44"/>
      <c r="H1" s="44"/>
      <c r="J1" s="1"/>
      <c r="K1" s="44" t="s">
        <v>0</v>
      </c>
      <c r="L1" s="44"/>
      <c r="M1" s="44"/>
      <c r="N1" s="44"/>
      <c r="O1" s="44"/>
      <c r="P1" s="44"/>
      <c r="Q1" s="44"/>
    </row>
    <row r="2" spans="1:17" ht="20.25" thickBot="1">
      <c r="A2" s="14">
        <f>H14+H32+Q14+Q32</f>
        <v>2</v>
      </c>
      <c r="B2" s="2" t="s">
        <v>13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.75" customHeight="1" thickBot="1">
      <c r="A3" s="1"/>
      <c r="B3" s="3" t="s">
        <v>1</v>
      </c>
      <c r="C3" s="45" t="s">
        <v>14</v>
      </c>
      <c r="D3" s="46"/>
      <c r="E3" s="1"/>
      <c r="F3" s="4"/>
      <c r="G3" s="47"/>
      <c r="H3" s="47"/>
      <c r="J3" s="1"/>
      <c r="K3" s="3" t="s">
        <v>1</v>
      </c>
      <c r="L3" s="54" t="str">
        <f>C3</f>
        <v>Thembeni Mazamisa</v>
      </c>
      <c r="M3" s="54"/>
      <c r="N3" s="1"/>
      <c r="O3" s="4"/>
      <c r="P3" s="47"/>
      <c r="Q3" s="47"/>
    </row>
    <row r="4" spans="1:17" ht="15.75" thickBot="1">
      <c r="A4" s="1"/>
      <c r="B4" s="5" t="s">
        <v>2</v>
      </c>
      <c r="C4" s="48">
        <v>45695</v>
      </c>
      <c r="D4" s="48"/>
      <c r="E4" s="1"/>
      <c r="F4" s="1"/>
      <c r="G4" s="1"/>
      <c r="H4" s="1"/>
      <c r="J4" s="1"/>
      <c r="K4" s="5" t="s">
        <v>2</v>
      </c>
      <c r="L4" s="55">
        <v>45709</v>
      </c>
      <c r="M4" s="55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IFERROR(TEXT(TimeSheet2[[#This Row],[Date]],"aaaa"), "")</f>
        <v>Samstag</v>
      </c>
      <c r="C7" s="8">
        <f>IFERROR(IF($C$4=0,"",$C$4-6), "")</f>
        <v>45689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IFERROR(TEXT(TimeSheet28[[#This Row],[Date]],"aaaa"), "")</f>
        <v>Samstag</v>
      </c>
      <c r="L7" s="8">
        <f t="shared" ref="L7:L12" si="0">L8-1</f>
        <v>45703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IFERROR(TEXT(TimeSheet2[[#This Row],[Date]],"aaaa"), "")</f>
        <v>Sonntag</v>
      </c>
      <c r="C8" s="8">
        <f>IFERROR(IF($C$4=0,"",$C$4-5), "")</f>
        <v>45690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IFERROR(TEXT(TimeSheet28[[#This Row],[Date]],"aaaa"), "")</f>
        <v>Sonntag</v>
      </c>
      <c r="L8" s="8">
        <f t="shared" si="0"/>
        <v>45704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IFERROR(TEXT(TimeSheet2[[#This Row],[Date]],"aaaa"), "")</f>
        <v>Montag</v>
      </c>
      <c r="C9" s="8">
        <f>IFERROR(IF($C$4=0,"",$C$4-4), "")</f>
        <v>45691</v>
      </c>
      <c r="D9" s="9"/>
      <c r="E9" s="9"/>
      <c r="F9" s="9"/>
      <c r="G9" s="10"/>
      <c r="H9" s="9">
        <f>IFERROR(SUM(D9:G9), "")</f>
        <v>0</v>
      </c>
      <c r="J9" s="1"/>
      <c r="K9" s="1" t="str">
        <f>IFERROR(TEXT(TimeSheet28[[#This Row],[Date]],"aaaa"), "")</f>
        <v>Montag</v>
      </c>
      <c r="L9" s="8">
        <f t="shared" si="0"/>
        <v>45705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IFERROR(TEXT(TimeSheet2[[#This Row],[Date]],"aaaa"), "")</f>
        <v>Dienstag</v>
      </c>
      <c r="C10" s="8">
        <f>IFERROR(IF($C$4=0,"",$C$4-3), "")</f>
        <v>45692</v>
      </c>
      <c r="D10" s="9">
        <v>1</v>
      </c>
      <c r="E10" s="9"/>
      <c r="F10" s="9"/>
      <c r="G10" s="10" t="s">
        <v>28</v>
      </c>
      <c r="H10" s="9">
        <f>IFERROR(SUM(D10:G10), "")</f>
        <v>1</v>
      </c>
      <c r="J10" s="1"/>
      <c r="K10" s="1" t="str">
        <f>IFERROR(TEXT(TimeSheet28[[#This Row],[Date]],"aaaa"), "")</f>
        <v>Dienstag</v>
      </c>
      <c r="L10" s="8">
        <f t="shared" si="0"/>
        <v>45706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IFERROR(TEXT(TimeSheet2[[#This Row],[Date]],"aaaa"), "")</f>
        <v>Mittwoch</v>
      </c>
      <c r="C11" s="8">
        <f>IFERROR(IF($C$4=0,"",$C$4-2), "")</f>
        <v>45693</v>
      </c>
      <c r="D11" s="9">
        <v>1</v>
      </c>
      <c r="E11" s="9"/>
      <c r="F11" s="9"/>
      <c r="G11" s="10" t="s">
        <v>33</v>
      </c>
      <c r="H11" s="9">
        <f>IFERROR(SUM(D11:G11), "")</f>
        <v>1</v>
      </c>
      <c r="J11" s="1"/>
      <c r="K11" s="1" t="str">
        <f>IFERROR(TEXT(TimeSheet28[[#This Row],[Date]],"aaaa"), "")</f>
        <v>Mittwoch</v>
      </c>
      <c r="L11" s="8">
        <f t="shared" si="0"/>
        <v>45707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IFERROR(TEXT(TimeSheet2[[#This Row],[Date]],"aaaa"), "")</f>
        <v>Donnerstag</v>
      </c>
      <c r="C12" s="8">
        <f>IFERROR(IF($C$4=0,"",$C$4-1), "")</f>
        <v>45694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IFERROR(TEXT(TimeSheet28[[#This Row],[Date]],"aaaa"), "")</f>
        <v>Donnerstag</v>
      </c>
      <c r="L12" s="8">
        <f t="shared" si="0"/>
        <v>45708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IFERROR(TEXT(TimeSheet2[[#This Row],[Date]],"aaaa"), "")</f>
        <v>Freitag</v>
      </c>
      <c r="C13" s="8">
        <f>IFERROR(IF($C$4=0,"",$C$4), "")</f>
        <v>45695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IFERROR(TEXT(TimeSheet28[[#This Row],[Date]],"aaaa"), "")</f>
        <v>Freitag</v>
      </c>
      <c r="L13" s="8">
        <f>L4</f>
        <v>45709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2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2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49"/>
      <c r="E15" s="50"/>
      <c r="F15" s="50"/>
      <c r="G15" s="51"/>
      <c r="H15" s="6"/>
      <c r="J15" s="1"/>
      <c r="K15" s="1"/>
      <c r="L15" s="1"/>
      <c r="M15" s="53"/>
      <c r="N15" s="53"/>
      <c r="O15" s="53"/>
      <c r="P15" s="53"/>
      <c r="Q15" s="6"/>
    </row>
    <row r="16" spans="1:17">
      <c r="A16" s="1"/>
      <c r="B16" s="1"/>
      <c r="C16" s="1"/>
      <c r="D16" s="52" t="s">
        <v>10</v>
      </c>
      <c r="E16" s="52"/>
      <c r="F16" s="52"/>
      <c r="G16" s="52"/>
      <c r="H16" s="13" t="s">
        <v>4</v>
      </c>
      <c r="J16" s="1"/>
      <c r="K16" s="1"/>
      <c r="L16" s="1"/>
      <c r="M16" s="42" t="s">
        <v>10</v>
      </c>
      <c r="N16" s="43"/>
      <c r="O16" s="43"/>
      <c r="P16" s="43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44" t="s">
        <v>0</v>
      </c>
      <c r="C19" s="44"/>
      <c r="D19" s="44"/>
      <c r="E19" s="44"/>
      <c r="F19" s="44"/>
      <c r="G19" s="44"/>
      <c r="H19" s="44"/>
      <c r="J19" s="1"/>
      <c r="K19" s="44" t="s">
        <v>0</v>
      </c>
      <c r="L19" s="44"/>
      <c r="M19" s="44"/>
      <c r="N19" s="44"/>
      <c r="O19" s="44"/>
      <c r="P19" s="44"/>
      <c r="Q19" s="44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6.5" customHeight="1" thickTop="1" thickBot="1">
      <c r="A21" s="1"/>
      <c r="B21" s="3" t="s">
        <v>1</v>
      </c>
      <c r="C21" s="45" t="str">
        <f>C3</f>
        <v>Thembeni Mazamisa</v>
      </c>
      <c r="D21" s="46"/>
      <c r="E21" s="1"/>
      <c r="F21" s="4"/>
      <c r="G21" s="47"/>
      <c r="H21" s="47"/>
      <c r="J21" s="1"/>
      <c r="K21" s="3" t="s">
        <v>1</v>
      </c>
      <c r="L21" s="54" t="str">
        <f>C3</f>
        <v>Thembeni Mazamisa</v>
      </c>
      <c r="M21" s="54"/>
      <c r="N21" s="1"/>
      <c r="O21" s="4"/>
      <c r="P21" s="47"/>
      <c r="Q21" s="47"/>
    </row>
    <row r="22" spans="1:17" ht="15.75" thickBot="1">
      <c r="A22" s="1"/>
      <c r="B22" s="5" t="s">
        <v>2</v>
      </c>
      <c r="C22" s="48">
        <v>45702</v>
      </c>
      <c r="D22" s="48"/>
      <c r="E22" s="1"/>
      <c r="F22" s="1"/>
      <c r="G22" s="1"/>
      <c r="H22" s="1"/>
      <c r="J22" s="1"/>
      <c r="K22" s="5" t="s">
        <v>2</v>
      </c>
      <c r="L22" s="55">
        <v>45716</v>
      </c>
      <c r="M22" s="55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IFERROR(TEXT(TimeSheet247[[#This Row],[Date]],"aaaa"), "")</f>
        <v>Samstag</v>
      </c>
      <c r="C25" s="8">
        <f t="shared" ref="C25:C30" si="3">C26-1</f>
        <v>45696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IFERROR(TEXT(TimeSheet2479[[#This Row],[Date]],"aaaa"), "")</f>
        <v>Samstag</v>
      </c>
      <c r="L25" s="8">
        <f t="shared" ref="L25:L30" si="4">L26-1</f>
        <v>45710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IFERROR(TEXT(TimeSheet247[[#This Row],[Date]],"aaaa"), "")</f>
        <v>Sonntag</v>
      </c>
      <c r="C26" s="8">
        <f t="shared" si="3"/>
        <v>45697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IFERROR(TEXT(TimeSheet2479[[#This Row],[Date]],"aaaa"), "")</f>
        <v>Sonntag</v>
      </c>
      <c r="L26" s="8">
        <f t="shared" si="4"/>
        <v>45711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IFERROR(TEXT(TimeSheet247[[#This Row],[Date]],"aaaa"), "")</f>
        <v>Montag</v>
      </c>
      <c r="C27" s="8">
        <f t="shared" si="3"/>
        <v>45698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IFERROR(TEXT(TimeSheet2479[[#This Row],[Date]],"aaaa"), "")</f>
        <v>Montag</v>
      </c>
      <c r="L27" s="8">
        <f t="shared" si="4"/>
        <v>45712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IFERROR(TEXT(TimeSheet247[[#This Row],[Date]],"aaaa"), "")</f>
        <v>Dienstag</v>
      </c>
      <c r="C28" s="8">
        <f t="shared" si="3"/>
        <v>45699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IFERROR(TEXT(TimeSheet2479[[#This Row],[Date]],"aaaa"), "")</f>
        <v>Dienstag</v>
      </c>
      <c r="L28" s="8">
        <f t="shared" si="4"/>
        <v>45713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IFERROR(TEXT(TimeSheet247[[#This Row],[Date]],"aaaa"), "")</f>
        <v>Mittwoch</v>
      </c>
      <c r="C29" s="8">
        <f t="shared" si="3"/>
        <v>45700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IFERROR(TEXT(TimeSheet2479[[#This Row],[Date]],"aaaa"), "")</f>
        <v>Mittwoch</v>
      </c>
      <c r="L29" s="8">
        <f t="shared" si="4"/>
        <v>45714</v>
      </c>
      <c r="M29" s="9"/>
      <c r="N29" s="9"/>
      <c r="O29" s="9"/>
      <c r="P29" s="10"/>
      <c r="Q29" s="9">
        <f>IFERROR(SUM(M29:P29), "")</f>
        <v>0</v>
      </c>
    </row>
    <row r="30" spans="1:17" ht="20.100000000000001" customHeight="1">
      <c r="A30" s="1"/>
      <c r="B30" s="1" t="str">
        <f>IFERROR(TEXT(TimeSheet247[[#This Row],[Date]],"aaaa"), "")</f>
        <v>Donnerstag</v>
      </c>
      <c r="C30" s="8">
        <f t="shared" si="3"/>
        <v>45701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IFERROR(TEXT(TimeSheet2479[[#This Row],[Date]],"aaaa"), "")</f>
        <v>Donnerstag</v>
      </c>
      <c r="L30" s="8">
        <f t="shared" si="4"/>
        <v>45715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IFERROR(TEXT(TimeSheet247[[#This Row],[Date]],"aaaa"), "")</f>
        <v>Freitag</v>
      </c>
      <c r="C31" s="8">
        <f>C22</f>
        <v>45702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IFERROR(TEXT(TimeSheet2479[[#This Row],[Date]],"aaaa"), "")</f>
        <v>Freitag</v>
      </c>
      <c r="L31" s="8">
        <f>L22</f>
        <v>45716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0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0</v>
      </c>
      <c r="J32" s="1"/>
      <c r="K32" s="1"/>
      <c r="L32" s="11" t="s">
        <v>9</v>
      </c>
      <c r="M32" s="12">
        <f>IFERROR(SUM(M25:M31), "")</f>
        <v>0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0</v>
      </c>
    </row>
    <row r="33" spans="1:17" ht="15" thickTop="1">
      <c r="A33" s="1"/>
      <c r="B33" s="1"/>
      <c r="C33" s="1"/>
      <c r="D33" s="53"/>
      <c r="E33" s="53"/>
      <c r="F33" s="53"/>
      <c r="G33" s="53"/>
      <c r="H33" s="6"/>
      <c r="J33" s="1"/>
      <c r="K33" s="1"/>
      <c r="L33" s="1"/>
      <c r="M33" s="53"/>
      <c r="N33" s="53"/>
      <c r="O33" s="53"/>
      <c r="P33" s="53"/>
      <c r="Q33" s="6"/>
    </row>
    <row r="34" spans="1:17">
      <c r="A34" s="1"/>
      <c r="B34" s="1"/>
      <c r="C34" s="1"/>
      <c r="D34" s="42" t="s">
        <v>10</v>
      </c>
      <c r="E34" s="43"/>
      <c r="F34" s="43"/>
      <c r="G34" s="43"/>
      <c r="H34" s="13" t="s">
        <v>4</v>
      </c>
      <c r="J34" s="1"/>
      <c r="K34" s="1"/>
      <c r="L34" s="1"/>
      <c r="M34" s="42" t="s">
        <v>10</v>
      </c>
      <c r="N34" s="43"/>
      <c r="O34" s="43"/>
      <c r="P34" s="43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M33:P33"/>
    <mergeCell ref="M34:P34"/>
    <mergeCell ref="K1:Q1"/>
    <mergeCell ref="L3:M3"/>
    <mergeCell ref="P3:Q3"/>
    <mergeCell ref="L4:M4"/>
    <mergeCell ref="M15:P15"/>
    <mergeCell ref="M16:P16"/>
    <mergeCell ref="K19:Q19"/>
    <mergeCell ref="L21:M21"/>
    <mergeCell ref="P21:Q21"/>
    <mergeCell ref="L22:M22"/>
    <mergeCell ref="D34:G34"/>
    <mergeCell ref="B1:H1"/>
    <mergeCell ref="C3:D3"/>
    <mergeCell ref="G3:H3"/>
    <mergeCell ref="C4:D4"/>
    <mergeCell ref="D15:G15"/>
    <mergeCell ref="D16:G16"/>
    <mergeCell ref="B19:H19"/>
    <mergeCell ref="C21:D21"/>
    <mergeCell ref="G21:H21"/>
    <mergeCell ref="C22:D22"/>
    <mergeCell ref="D33:G33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O20" sqref="O20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24" thickBot="1">
      <c r="A1" s="1"/>
      <c r="B1" s="44" t="s">
        <v>0</v>
      </c>
      <c r="C1" s="44"/>
      <c r="D1" s="44"/>
      <c r="E1" s="44"/>
      <c r="F1" s="44"/>
      <c r="G1" s="44"/>
      <c r="H1" s="44"/>
      <c r="J1" s="1"/>
      <c r="K1" s="44" t="s">
        <v>0</v>
      </c>
      <c r="L1" s="44"/>
      <c r="M1" s="44"/>
      <c r="N1" s="44"/>
      <c r="O1" s="44"/>
      <c r="P1" s="44"/>
      <c r="Q1" s="44"/>
    </row>
    <row r="2" spans="1:17" ht="20.25" thickBot="1">
      <c r="A2" s="14">
        <f>' Feb 25'!A2+'March 25'!H14+'March 25'!H32+'March 25'!Q14+'March 25'!Q32</f>
        <v>8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6.5" customHeight="1" thickBot="1">
      <c r="A3" s="1"/>
      <c r="B3" s="3" t="s">
        <v>1</v>
      </c>
      <c r="C3" s="54" t="s">
        <v>14</v>
      </c>
      <c r="D3" s="54"/>
      <c r="E3" s="1"/>
      <c r="F3" s="4"/>
      <c r="G3" s="47"/>
      <c r="H3" s="47"/>
      <c r="J3" s="1"/>
      <c r="K3" s="3" t="s">
        <v>1</v>
      </c>
      <c r="L3" s="54" t="str">
        <f>C3</f>
        <v>Thembeni Mazamisa</v>
      </c>
      <c r="M3" s="54"/>
      <c r="N3" s="1"/>
      <c r="O3" s="4"/>
      <c r="P3" s="47"/>
      <c r="Q3" s="47"/>
    </row>
    <row r="4" spans="1:17" ht="15.75" thickBot="1">
      <c r="A4" s="1"/>
      <c r="B4" s="5" t="s">
        <v>2</v>
      </c>
      <c r="C4" s="55">
        <v>45723</v>
      </c>
      <c r="D4" s="55"/>
      <c r="E4" s="1"/>
      <c r="F4" s="1"/>
      <c r="G4" s="1"/>
      <c r="H4" s="1"/>
      <c r="J4" s="1"/>
      <c r="K4" s="5" t="s">
        <v>2</v>
      </c>
      <c r="L4" s="55">
        <f>C22+7</f>
        <v>45737</v>
      </c>
      <c r="M4" s="55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IFERROR(TEXT(TimeSheet214[[#This Row],[Date]],"aaaa"), "")</f>
        <v>Samstag</v>
      </c>
      <c r="C7" s="8">
        <f>IFERROR(IF($C$4=0,"",$C$4-6), "")</f>
        <v>45717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IFERROR(TEXT(TimeSheet2816[[#This Row],[Date]],"aaaa"), "")</f>
        <v>Samstag</v>
      </c>
      <c r="L7" s="8">
        <f t="shared" ref="L7:L12" si="0">L8-1</f>
        <v>45731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IFERROR(TEXT(TimeSheet214[[#This Row],[Date]],"aaaa"), "")</f>
        <v>Sonntag</v>
      </c>
      <c r="C8" s="8">
        <f>IFERROR(IF($C$4=0,"",$C$4-5), "")</f>
        <v>45718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IFERROR(TEXT(TimeSheet2816[[#This Row],[Date]],"aaaa"), "")</f>
        <v>Sonntag</v>
      </c>
      <c r="L8" s="8">
        <f t="shared" si="0"/>
        <v>45732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IFERROR(TEXT(TimeSheet214[[#This Row],[Date]],"aaaa"), "")</f>
        <v>Montag</v>
      </c>
      <c r="C9" s="8">
        <f>IFERROR(IF($C$4=0,"",$C$4-4), "")</f>
        <v>45719</v>
      </c>
      <c r="D9" s="9">
        <v>2</v>
      </c>
      <c r="E9" s="9"/>
      <c r="F9" s="9"/>
      <c r="G9" s="10" t="s">
        <v>30</v>
      </c>
      <c r="H9" s="9">
        <f>IFERROR(SUM(D9:G9), "")</f>
        <v>2</v>
      </c>
      <c r="J9" s="1"/>
      <c r="K9" s="1" t="str">
        <f>IFERROR(TEXT(TimeSheet2816[[#This Row],[Date]],"aaaa"), "")</f>
        <v>Montag</v>
      </c>
      <c r="L9" s="8">
        <f t="shared" si="0"/>
        <v>45733</v>
      </c>
      <c r="M9" s="9"/>
      <c r="N9" s="9"/>
      <c r="O9" s="9"/>
      <c r="P9" s="10"/>
      <c r="Q9" s="9">
        <f>IFERROR(SUM(M9:P9), "")</f>
        <v>0</v>
      </c>
    </row>
    <row r="10" spans="1:17" ht="20.100000000000001" customHeight="1">
      <c r="A10" s="1"/>
      <c r="B10" s="1" t="str">
        <f>IFERROR(TEXT(TimeSheet214[[#This Row],[Date]],"aaaa"), "")</f>
        <v>Dienstag</v>
      </c>
      <c r="C10" s="8">
        <f>IFERROR(IF($C$4=0,"",$C$4-3), "")</f>
        <v>45720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IFERROR(TEXT(TimeSheet2816[[#This Row],[Date]],"aaaa"), "")</f>
        <v>Dienstag</v>
      </c>
      <c r="L10" s="8">
        <f t="shared" si="0"/>
        <v>45734</v>
      </c>
      <c r="M10" s="9"/>
      <c r="N10" s="9"/>
      <c r="O10" s="9"/>
      <c r="P10" s="10"/>
      <c r="Q10" s="9">
        <f>IFERROR(SUM(M10:P10), "")</f>
        <v>0</v>
      </c>
    </row>
    <row r="11" spans="1:17" ht="20.100000000000001" customHeight="1">
      <c r="A11" s="1"/>
      <c r="B11" s="1" t="str">
        <f>IFERROR(TEXT(TimeSheet214[[#This Row],[Date]],"aaaa"), "")</f>
        <v>Mittwoch</v>
      </c>
      <c r="C11" s="8">
        <f>IFERROR(IF($C$4=0,"",$C$4-2), "")</f>
        <v>45721</v>
      </c>
      <c r="D11" s="9">
        <v>1</v>
      </c>
      <c r="E11" s="9"/>
      <c r="F11" s="9"/>
      <c r="G11" s="10" t="s">
        <v>31</v>
      </c>
      <c r="H11" s="9">
        <f>IFERROR(SUM(D11:G11), "")</f>
        <v>1</v>
      </c>
      <c r="J11" s="1"/>
      <c r="K11" s="1" t="str">
        <f>IFERROR(TEXT(TimeSheet2816[[#This Row],[Date]],"aaaa"), "")</f>
        <v>Mittwoch</v>
      </c>
      <c r="L11" s="8">
        <f t="shared" si="0"/>
        <v>45735</v>
      </c>
      <c r="M11" s="9"/>
      <c r="N11" s="9"/>
      <c r="O11" s="9"/>
      <c r="P11" s="10"/>
      <c r="Q11" s="9">
        <f>IFERROR(SUM(M11:P11), "")</f>
        <v>0</v>
      </c>
    </row>
    <row r="12" spans="1:17" ht="20.100000000000001" customHeight="1">
      <c r="A12" s="1"/>
      <c r="B12" s="1" t="str">
        <f>IFERROR(TEXT(TimeSheet214[[#This Row],[Date]],"aaaa"), "")</f>
        <v>Donnerstag</v>
      </c>
      <c r="C12" s="8">
        <f>IFERROR(IF($C$4=0,"",$C$4-1), "")</f>
        <v>45722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IFERROR(TEXT(TimeSheet2816[[#This Row],[Date]],"aaaa"), "")</f>
        <v>Donnerstag</v>
      </c>
      <c r="L12" s="8">
        <f t="shared" si="0"/>
        <v>45736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IFERROR(TEXT(TimeSheet214[[#This Row],[Date]],"aaaa"), "")</f>
        <v>Freitag</v>
      </c>
      <c r="C13" s="8">
        <f>IFERROR(IF($C$4=0,"",$C$4), "")</f>
        <v>45723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IFERROR(TEXT(TimeSheet2816[[#This Row],[Date]],"aaaa"), "")</f>
        <v>Freitag</v>
      </c>
      <c r="L13" s="8">
        <f>L4</f>
        <v>45737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3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3</v>
      </c>
      <c r="J14" s="1"/>
      <c r="K14" s="1"/>
      <c r="L14" s="11" t="s">
        <v>9</v>
      </c>
      <c r="M14" s="12">
        <f>IFERROR(SUM(M7:M13), "")</f>
        <v>0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0</v>
      </c>
    </row>
    <row r="15" spans="1:17" ht="15" thickTop="1">
      <c r="A15" s="1"/>
      <c r="B15" s="1"/>
      <c r="C15" s="1"/>
      <c r="D15" s="53"/>
      <c r="E15" s="53"/>
      <c r="F15" s="53"/>
      <c r="G15" s="53"/>
      <c r="H15" s="6"/>
      <c r="J15" s="1"/>
      <c r="K15" s="1"/>
      <c r="L15" s="1"/>
      <c r="M15" s="53"/>
      <c r="N15" s="53"/>
      <c r="O15" s="53"/>
      <c r="P15" s="53"/>
      <c r="Q15" s="6"/>
    </row>
    <row r="16" spans="1:17">
      <c r="A16" s="1"/>
      <c r="B16" s="1"/>
      <c r="C16" s="1"/>
      <c r="D16" s="42" t="s">
        <v>10</v>
      </c>
      <c r="E16" s="43"/>
      <c r="F16" s="43"/>
      <c r="G16" s="43"/>
      <c r="H16" s="13" t="s">
        <v>4</v>
      </c>
      <c r="J16" s="1"/>
      <c r="K16" s="1"/>
      <c r="L16" s="1"/>
      <c r="M16" s="42" t="s">
        <v>10</v>
      </c>
      <c r="N16" s="43"/>
      <c r="O16" s="43"/>
      <c r="P16" s="43"/>
      <c r="Q16" s="13" t="s">
        <v>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44" t="s">
        <v>0</v>
      </c>
      <c r="C19" s="44"/>
      <c r="D19" s="44"/>
      <c r="E19" s="44"/>
      <c r="F19" s="44"/>
      <c r="G19" s="44"/>
      <c r="H19" s="44"/>
      <c r="J19" s="1"/>
      <c r="K19" s="44" t="s">
        <v>0</v>
      </c>
      <c r="L19" s="44"/>
      <c r="M19" s="44"/>
      <c r="N19" s="44"/>
      <c r="O19" s="44"/>
      <c r="P19" s="44"/>
      <c r="Q19" s="44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54" t="str">
        <f>C3</f>
        <v>Thembeni Mazamisa</v>
      </c>
      <c r="D21" s="54"/>
      <c r="E21" s="1"/>
      <c r="F21" s="4"/>
      <c r="G21" s="47"/>
      <c r="H21" s="47"/>
      <c r="J21" s="1"/>
      <c r="K21" s="3" t="s">
        <v>1</v>
      </c>
      <c r="L21" s="54" t="str">
        <f>L3</f>
        <v>Thembeni Mazamisa</v>
      </c>
      <c r="M21" s="54"/>
      <c r="N21" s="1"/>
      <c r="O21" s="4"/>
      <c r="P21" s="47"/>
      <c r="Q21" s="47"/>
    </row>
    <row r="22" spans="1:17" ht="15.75" thickBot="1">
      <c r="A22" s="1"/>
      <c r="B22" s="5" t="s">
        <v>2</v>
      </c>
      <c r="C22" s="55">
        <f>C4+7</f>
        <v>45730</v>
      </c>
      <c r="D22" s="55"/>
      <c r="E22" s="1"/>
      <c r="F22" s="1"/>
      <c r="G22" s="1"/>
      <c r="H22" s="1"/>
      <c r="J22" s="1"/>
      <c r="K22" s="5" t="s">
        <v>2</v>
      </c>
      <c r="L22" s="55">
        <f>L4+7</f>
        <v>45744</v>
      </c>
      <c r="M22" s="55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IFERROR(TEXT(TimeSheet24715[[#This Row],[Date]],"aaaa"), "")</f>
        <v>Samstag</v>
      </c>
      <c r="C25" s="8">
        <f t="shared" ref="C25:C30" si="3">C26-1</f>
        <v>45724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IFERROR(TEXT(TimeSheet247917[[#This Row],[Date]],"aaaa"), "")</f>
        <v>Samstag</v>
      </c>
      <c r="L25" s="8">
        <f t="shared" ref="L25:L30" si="4">L26-1</f>
        <v>45738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IFERROR(TEXT(TimeSheet24715[[#This Row],[Date]],"aaaa"), "")</f>
        <v>Sonntag</v>
      </c>
      <c r="C26" s="8">
        <f t="shared" si="3"/>
        <v>45725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IFERROR(TEXT(TimeSheet247917[[#This Row],[Date]],"aaaa"), "")</f>
        <v>Sonntag</v>
      </c>
      <c r="L26" s="8">
        <f t="shared" si="4"/>
        <v>45739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IFERROR(TEXT(TimeSheet24715[[#This Row],[Date]],"aaaa"), "")</f>
        <v>Montag</v>
      </c>
      <c r="C27" s="8">
        <f t="shared" si="3"/>
        <v>45726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IFERROR(TEXT(TimeSheet247917[[#This Row],[Date]],"aaaa"), "")</f>
        <v>Montag</v>
      </c>
      <c r="L27" s="8">
        <f t="shared" si="4"/>
        <v>45740</v>
      </c>
      <c r="M27" s="9"/>
      <c r="N27" s="9"/>
      <c r="O27" s="9"/>
      <c r="P27" s="10"/>
      <c r="Q27" s="9">
        <f>IFERROR(SUM(M27:P27), "")</f>
        <v>0</v>
      </c>
    </row>
    <row r="28" spans="1:17" ht="20.100000000000001" customHeight="1">
      <c r="A28" s="1"/>
      <c r="B28" s="1" t="str">
        <f>IFERROR(TEXT(TimeSheet24715[[#This Row],[Date]],"aaaa"), "")</f>
        <v>Dienstag</v>
      </c>
      <c r="C28" s="8">
        <f t="shared" si="3"/>
        <v>45727</v>
      </c>
      <c r="D28" s="9"/>
      <c r="E28" s="9"/>
      <c r="F28" s="9"/>
      <c r="G28" s="10"/>
      <c r="H28" s="9">
        <f>IFERROR(SUM(D28:G28), "")</f>
        <v>0</v>
      </c>
      <c r="J28" s="1"/>
      <c r="K28" s="1" t="str">
        <f>IFERROR(TEXT(TimeSheet247917[[#This Row],[Date]],"aaaa"), "")</f>
        <v>Dienstag</v>
      </c>
      <c r="L28" s="8">
        <f t="shared" si="4"/>
        <v>45741</v>
      </c>
      <c r="M28" s="9"/>
      <c r="N28" s="9"/>
      <c r="O28" s="9"/>
      <c r="P28" s="10"/>
      <c r="Q28" s="9">
        <f>IFERROR(SUM(M28:P28), "")</f>
        <v>0</v>
      </c>
    </row>
    <row r="29" spans="1:17" ht="20.100000000000001" customHeight="1">
      <c r="A29" s="1"/>
      <c r="B29" s="1" t="str">
        <f>IFERROR(TEXT(TimeSheet24715[[#This Row],[Date]],"aaaa"), "")</f>
        <v>Mittwoch</v>
      </c>
      <c r="C29" s="8">
        <f t="shared" si="3"/>
        <v>45728</v>
      </c>
      <c r="D29" s="9"/>
      <c r="E29" s="9"/>
      <c r="F29" s="9"/>
      <c r="G29" s="10"/>
      <c r="H29" s="9">
        <f>IFERROR(SUM(D29:G29), "")</f>
        <v>0</v>
      </c>
      <c r="J29" s="1"/>
      <c r="K29" s="1" t="str">
        <f>IFERROR(TEXT(TimeSheet247917[[#This Row],[Date]],"aaaa"), "")</f>
        <v>Mittwoch</v>
      </c>
      <c r="L29" s="8">
        <f t="shared" si="4"/>
        <v>45742</v>
      </c>
      <c r="M29" s="9">
        <v>1</v>
      </c>
      <c r="N29" s="9"/>
      <c r="O29" s="9"/>
      <c r="P29" s="10" t="s">
        <v>28</v>
      </c>
      <c r="Q29" s="9">
        <f>IFERROR(SUM(M29:P29), "")</f>
        <v>1</v>
      </c>
    </row>
    <row r="30" spans="1:17" ht="20.100000000000001" customHeight="1">
      <c r="A30" s="1"/>
      <c r="B30" s="1" t="str">
        <f>IFERROR(TEXT(TimeSheet24715[[#This Row],[Date]],"aaaa"), "")</f>
        <v>Donnerstag</v>
      </c>
      <c r="C30" s="8">
        <f t="shared" si="3"/>
        <v>45729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IFERROR(TEXT(TimeSheet247917[[#This Row],[Date]],"aaaa"), "")</f>
        <v>Donnerstag</v>
      </c>
      <c r="L30" s="8">
        <f t="shared" si="4"/>
        <v>45743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IFERROR(TEXT(TimeSheet24715[[#This Row],[Date]],"aaaa"), "")</f>
        <v>Freitag</v>
      </c>
      <c r="C31" s="8">
        <f>C22</f>
        <v>45730</v>
      </c>
      <c r="D31" s="9">
        <v>2</v>
      </c>
      <c r="E31" s="9"/>
      <c r="F31" s="9"/>
      <c r="G31" s="10" t="s">
        <v>32</v>
      </c>
      <c r="H31" s="9">
        <f t="shared" si="5"/>
        <v>2</v>
      </c>
      <c r="J31" s="1"/>
      <c r="K31" s="1" t="str">
        <f>IFERROR(TEXT(TimeSheet247917[[#This Row],[Date]],"aaaa"), "")</f>
        <v>Freitag</v>
      </c>
      <c r="L31" s="8">
        <f>L22</f>
        <v>45744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2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2</v>
      </c>
      <c r="J32" s="1"/>
      <c r="K32" s="1"/>
      <c r="L32" s="11" t="s">
        <v>9</v>
      </c>
      <c r="M32" s="12">
        <f>IFERROR(SUM(M25:M31), "")</f>
        <v>1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1</v>
      </c>
    </row>
    <row r="33" spans="1:17" ht="15" thickTop="1">
      <c r="A33" s="1"/>
      <c r="B33" s="1"/>
      <c r="C33" s="1"/>
      <c r="D33" s="53"/>
      <c r="E33" s="53"/>
      <c r="F33" s="53"/>
      <c r="G33" s="53"/>
      <c r="H33" s="6"/>
      <c r="J33" s="1"/>
      <c r="K33" s="1"/>
      <c r="L33" s="1"/>
      <c r="M33" s="53"/>
      <c r="N33" s="53"/>
      <c r="O33" s="53"/>
      <c r="P33" s="53"/>
      <c r="Q33" s="6"/>
    </row>
    <row r="34" spans="1:17">
      <c r="A34" s="1"/>
      <c r="B34" s="1"/>
      <c r="C34" s="1"/>
      <c r="D34" s="42" t="s">
        <v>10</v>
      </c>
      <c r="E34" s="43"/>
      <c r="F34" s="43"/>
      <c r="G34" s="43"/>
      <c r="H34" s="13" t="s">
        <v>4</v>
      </c>
      <c r="J34" s="1"/>
      <c r="K34" s="1"/>
      <c r="L34" s="1"/>
      <c r="M34" s="42" t="s">
        <v>10</v>
      </c>
      <c r="N34" s="43"/>
      <c r="O34" s="43"/>
      <c r="P34" s="43"/>
      <c r="Q34" s="13" t="s">
        <v>4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M16:P16"/>
    <mergeCell ref="B1:H1"/>
    <mergeCell ref="C3:D3"/>
    <mergeCell ref="G3:H3"/>
    <mergeCell ref="C4:D4"/>
    <mergeCell ref="D15:G15"/>
    <mergeCell ref="D16:G16"/>
    <mergeCell ref="K1:Q1"/>
    <mergeCell ref="L3:M3"/>
    <mergeCell ref="P3:Q3"/>
    <mergeCell ref="L4:M4"/>
    <mergeCell ref="M15:P15"/>
  </mergeCells>
  <dataValidations count="19">
    <dataValidation allowBlank="1" showInputMessage="1" showErrorMessage="1" prompt="Create a Weekly Time Sheet in this worksheet. Total Hours and Total Pay are automatically calculated at end of TimeSheet table" sqref="A1 A19 J19 J1"/>
    <dataValidation allowBlank="1" showInputMessage="1" showErrorMessage="1" prompt="Title of this worksheet is in this cell" sqref="B1:H1 B19:H19 K19:Q19 K1:Q1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Enter Employee name in cell at right" sqref="B3 B21 K21 K3"/>
    <dataValidation allowBlank="1" showInputMessage="1" showErrorMessage="1" prompt="Enter Employee name in this cell" sqref="C3:D3 C21:D21 L21:M21 L3:M3"/>
    <dataValidation allowBlank="1" showInputMessage="1" showErrorMessage="1" prompt="Enter Employee phone number in cell at right" sqref="F3 F21 O21 O3"/>
    <dataValidation allowBlank="1" showInputMessage="1" showErrorMessage="1" prompt="Enter Employee phone number in this cell" sqref="G3:H3 G21:H21 P21:Q21 P3:Q3"/>
    <dataValidation allowBlank="1" showInputMessage="1" showErrorMessage="1" prompt="Enter Regular Hours in this column under this heading" sqref="D6 D24 M6 M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Overtime Hours in this column under this heading" sqref="E6 E24 N6 N24"/>
    <dataValidation allowBlank="1" showInputMessage="1" showErrorMessage="1" prompt="Enter Sick hours in this column under this heading" sqref="F6 F24 O6 O24"/>
    <dataValidation allowBlank="1" showInputMessage="1" showErrorMessage="1" prompt="Enter Vacation hours in this column under this heading" sqref="G6 G24 P6 P24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Enter Employee signature in this cell" sqref="D15:G15 D33:G33 M15:P15 M33:P33"/>
    <dataValidation allowBlank="1" showInputMessage="1" showErrorMessage="1" prompt="Enter Date in this cell" sqref="H15 H33 Q15 Q33"/>
    <dataValidation allowBlank="1" showInputMessage="1" showErrorMessage="1" prompt="Enter Week ending date in cell at right" sqref="B4 B22 K22 K4"/>
    <dataValidation allowBlank="1" showInputMessage="1" showErrorMessage="1" prompt="Enter Week ending date in this cell" sqref="C4 C22 L22 L4"/>
    <dataValidation allowBlank="1" showInputMessage="1" showErrorMessage="1" prompt="Weekdays are automatically updated in this column under this heading" sqref="B6 B24 K6 K24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35"/>
  <sheetViews>
    <sheetView workbookViewId="0">
      <selection activeCell="L23" sqref="L23"/>
    </sheetView>
  </sheetViews>
  <sheetFormatPr defaultColWidth="11" defaultRowHeight="14.25"/>
  <cols>
    <col min="2" max="8" width="15.75" customWidth="1"/>
    <col min="11" max="17" width="15.75" customWidth="1"/>
  </cols>
  <sheetData>
    <row r="1" spans="1:17" ht="36" customHeight="1" thickBot="1">
      <c r="A1" s="1"/>
      <c r="B1" s="44" t="s">
        <v>0</v>
      </c>
      <c r="C1" s="44"/>
      <c r="D1" s="44"/>
      <c r="E1" s="44"/>
      <c r="F1" s="44"/>
      <c r="G1" s="44"/>
      <c r="H1" s="44"/>
      <c r="J1" s="1"/>
      <c r="K1" s="44" t="s">
        <v>0</v>
      </c>
      <c r="L1" s="44"/>
      <c r="M1" s="44"/>
      <c r="N1" s="44"/>
      <c r="O1" s="44"/>
      <c r="P1" s="44"/>
      <c r="Q1" s="44"/>
    </row>
    <row r="2" spans="1:17" ht="20.25" thickBot="1">
      <c r="A2" s="14">
        <f>'March 25'!A2+'March 25'!H14+'March 25'!H32+'March 25'!Q14+'March 25'!Q32</f>
        <v>14</v>
      </c>
      <c r="B2" s="2" t="str">
        <f>' Feb 25'!B2</f>
        <v>NICOSA</v>
      </c>
      <c r="C2" s="1"/>
      <c r="D2" s="1"/>
      <c r="E2" s="1"/>
      <c r="F2" s="1"/>
      <c r="G2" s="1"/>
      <c r="H2" s="1"/>
      <c r="J2" s="1"/>
      <c r="K2" s="2" t="str">
        <f>B2</f>
        <v>NICOSA</v>
      </c>
      <c r="L2" s="1"/>
      <c r="M2" s="1"/>
      <c r="N2" s="1"/>
      <c r="O2" s="1"/>
      <c r="P2" s="1"/>
      <c r="Q2" s="1"/>
    </row>
    <row r="3" spans="1:17" ht="15" thickBot="1">
      <c r="A3" s="1"/>
      <c r="B3" s="3" t="s">
        <v>1</v>
      </c>
      <c r="C3" s="54" t="s">
        <v>14</v>
      </c>
      <c r="D3" s="54"/>
      <c r="E3" s="1"/>
      <c r="F3" s="4"/>
      <c r="G3" s="47"/>
      <c r="H3" s="47"/>
      <c r="J3" s="1"/>
      <c r="K3" s="3" t="s">
        <v>1</v>
      </c>
      <c r="L3" s="54" t="str">
        <f>C3</f>
        <v>Thembeni Mazamisa</v>
      </c>
      <c r="M3" s="54"/>
      <c r="N3" s="1"/>
      <c r="O3" s="4"/>
      <c r="P3" s="47"/>
      <c r="Q3" s="47"/>
    </row>
    <row r="4" spans="1:17" ht="15.75" thickBot="1">
      <c r="A4" s="1"/>
      <c r="B4" s="5" t="s">
        <v>2</v>
      </c>
      <c r="C4" s="55">
        <v>45751</v>
      </c>
      <c r="D4" s="55"/>
      <c r="E4" s="1"/>
      <c r="F4" s="1"/>
      <c r="G4" s="1"/>
      <c r="H4" s="1"/>
      <c r="J4" s="1"/>
      <c r="K4" s="5" t="s">
        <v>2</v>
      </c>
      <c r="L4" s="55">
        <f>C22+7</f>
        <v>45765</v>
      </c>
      <c r="M4" s="55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  <c r="P5" s="1"/>
      <c r="Q5" s="1"/>
    </row>
    <row r="6" spans="1:17" ht="45" customHeight="1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J6" s="1"/>
      <c r="K6" s="7" t="s">
        <v>3</v>
      </c>
      <c r="L6" s="7" t="s">
        <v>4</v>
      </c>
      <c r="M6" s="1" t="s">
        <v>12</v>
      </c>
      <c r="N6" s="1" t="s">
        <v>11</v>
      </c>
      <c r="O6" s="1" t="s">
        <v>6</v>
      </c>
      <c r="P6" s="1" t="s">
        <v>7</v>
      </c>
      <c r="Q6" s="1" t="s">
        <v>8</v>
      </c>
    </row>
    <row r="7" spans="1:17" ht="20.100000000000001" customHeight="1">
      <c r="A7" s="1"/>
      <c r="B7" s="1" t="str">
        <f>IFERROR(TEXT(TimeSheet21418[[#This Row],[Date]],"aaaa"), "")</f>
        <v>Samstag</v>
      </c>
      <c r="C7" s="8">
        <f>IFERROR(IF($C$4=0,"",$C$4-6), "")</f>
        <v>45745</v>
      </c>
      <c r="D7" s="9"/>
      <c r="E7" s="9"/>
      <c r="F7" s="9"/>
      <c r="G7" s="10"/>
      <c r="H7" s="9">
        <f>IFERROR(SUM(D7:G7), "")</f>
        <v>0</v>
      </c>
      <c r="J7" s="1"/>
      <c r="K7" s="1" t="str">
        <f>IFERROR(TEXT(TimeSheet281620[[#This Row],[Date]],"aaaa"), "")</f>
        <v>Samstag</v>
      </c>
      <c r="L7" s="8">
        <f t="shared" ref="L7:L12" si="0">L8-1</f>
        <v>45759</v>
      </c>
      <c r="M7" s="9"/>
      <c r="N7" s="9"/>
      <c r="O7" s="9"/>
      <c r="P7" s="10"/>
      <c r="Q7" s="9">
        <f>IFERROR(SUM(M7:P7), "")</f>
        <v>0</v>
      </c>
    </row>
    <row r="8" spans="1:17" ht="20.100000000000001" customHeight="1">
      <c r="A8" s="1"/>
      <c r="B8" s="1" t="str">
        <f>IFERROR(TEXT(TimeSheet21418[[#This Row],[Date]],"aaaa"), "")</f>
        <v>Sonntag</v>
      </c>
      <c r="C8" s="8">
        <f>IFERROR(IF($C$4=0,"",$C$4-5), "")</f>
        <v>45746</v>
      </c>
      <c r="D8" s="9"/>
      <c r="E8" s="9"/>
      <c r="F8" s="9"/>
      <c r="G8" s="10"/>
      <c r="H8" s="9">
        <f>IFERROR(SUM(D8:G8), "")</f>
        <v>0</v>
      </c>
      <c r="J8" s="1"/>
      <c r="K8" s="1" t="str">
        <f>IFERROR(TEXT(TimeSheet281620[[#This Row],[Date]],"aaaa"), "")</f>
        <v>Sonntag</v>
      </c>
      <c r="L8" s="8">
        <f t="shared" si="0"/>
        <v>45760</v>
      </c>
      <c r="M8" s="9"/>
      <c r="N8" s="9"/>
      <c r="O8" s="9"/>
      <c r="P8" s="10"/>
      <c r="Q8" s="9">
        <f>IFERROR(SUM(M8:P8), "")</f>
        <v>0</v>
      </c>
    </row>
    <row r="9" spans="1:17" ht="20.100000000000001" customHeight="1">
      <c r="A9" s="1"/>
      <c r="B9" s="1" t="str">
        <f>IFERROR(TEXT(TimeSheet21418[[#This Row],[Date]],"aaaa"), "")</f>
        <v>Montag</v>
      </c>
      <c r="C9" s="8">
        <f>IFERROR(IF($C$4=0,"",$C$4-4), "")</f>
        <v>45747</v>
      </c>
      <c r="D9" s="9">
        <v>3</v>
      </c>
      <c r="E9" s="9"/>
      <c r="F9" s="9"/>
      <c r="G9" s="10" t="s">
        <v>26</v>
      </c>
      <c r="H9" s="9">
        <f>IFERROR(SUM(D9:G9), "")</f>
        <v>3</v>
      </c>
      <c r="J9" s="1"/>
      <c r="K9" s="1" t="str">
        <f>IFERROR(TEXT(TimeSheet281620[[#This Row],[Date]],"aaaa"), "")</f>
        <v>Montag</v>
      </c>
      <c r="L9" s="8">
        <f t="shared" si="0"/>
        <v>45761</v>
      </c>
      <c r="M9" s="9">
        <v>1</v>
      </c>
      <c r="N9" s="9"/>
      <c r="O9" s="9"/>
      <c r="P9" s="10" t="s">
        <v>23</v>
      </c>
      <c r="Q9" s="9">
        <f>IFERROR(SUM(M9:P9), "")</f>
        <v>1</v>
      </c>
    </row>
    <row r="10" spans="1:17" ht="20.100000000000001" customHeight="1">
      <c r="A10" s="1"/>
      <c r="B10" s="1" t="str">
        <f>IFERROR(TEXT(TimeSheet21418[[#This Row],[Date]],"aaaa"), "")</f>
        <v>Dienstag</v>
      </c>
      <c r="C10" s="8">
        <f>IFERROR(IF($C$4=0,"",$C$4-3), "")</f>
        <v>45748</v>
      </c>
      <c r="D10" s="9"/>
      <c r="E10" s="9"/>
      <c r="F10" s="9"/>
      <c r="G10" s="10"/>
      <c r="H10" s="9">
        <f>IFERROR(SUM(D10:G10), "")</f>
        <v>0</v>
      </c>
      <c r="J10" s="1"/>
      <c r="K10" s="1" t="str">
        <f>IFERROR(TEXT(TimeSheet281620[[#This Row],[Date]],"aaaa"), "")</f>
        <v>Dienstag</v>
      </c>
      <c r="L10" s="8">
        <f t="shared" si="0"/>
        <v>45762</v>
      </c>
      <c r="M10" s="9">
        <v>1</v>
      </c>
      <c r="N10" s="9"/>
      <c r="O10" s="9"/>
      <c r="P10" s="10" t="s">
        <v>23</v>
      </c>
      <c r="Q10" s="9">
        <f>IFERROR(SUM(M10:P10), "")</f>
        <v>1</v>
      </c>
    </row>
    <row r="11" spans="1:17" ht="20.100000000000001" customHeight="1">
      <c r="A11" s="1"/>
      <c r="B11" s="1" t="str">
        <f>IFERROR(TEXT(TimeSheet21418[[#This Row],[Date]],"aaaa"), "")</f>
        <v>Mittwoch</v>
      </c>
      <c r="C11" s="8">
        <f>IFERROR(IF($C$4=0,"",$C$4-2), "")</f>
        <v>45749</v>
      </c>
      <c r="D11" s="9">
        <v>2</v>
      </c>
      <c r="E11" s="9"/>
      <c r="F11" s="9"/>
      <c r="G11" s="10" t="s">
        <v>26</v>
      </c>
      <c r="H11" s="9">
        <f>IFERROR(SUM(D11:G11), "")</f>
        <v>2</v>
      </c>
      <c r="J11" s="1"/>
      <c r="K11" s="1" t="str">
        <f>IFERROR(TEXT(TimeSheet281620[[#This Row],[Date]],"aaaa"), "")</f>
        <v>Mittwoch</v>
      </c>
      <c r="L11" s="8">
        <f t="shared" si="0"/>
        <v>45763</v>
      </c>
      <c r="M11" s="9">
        <v>2</v>
      </c>
      <c r="N11" s="9"/>
      <c r="O11" s="9"/>
      <c r="P11" s="10" t="s">
        <v>23</v>
      </c>
      <c r="Q11" s="9">
        <f>IFERROR(SUM(M11:P11), "")</f>
        <v>2</v>
      </c>
    </row>
    <row r="12" spans="1:17" ht="20.100000000000001" customHeight="1">
      <c r="A12" s="1"/>
      <c r="B12" s="1" t="str">
        <f>IFERROR(TEXT(TimeSheet21418[[#This Row],[Date]],"aaaa"), "")</f>
        <v>Donnerstag</v>
      </c>
      <c r="C12" s="8">
        <f>IFERROR(IF($C$4=0,"",$C$4-1), "")</f>
        <v>45750</v>
      </c>
      <c r="D12" s="9"/>
      <c r="E12" s="9"/>
      <c r="F12" s="9"/>
      <c r="G12" s="10"/>
      <c r="H12" s="9">
        <f t="shared" ref="H12:H13" si="1">IFERROR(SUM(D12:G12), "")</f>
        <v>0</v>
      </c>
      <c r="J12" s="1"/>
      <c r="K12" s="1" t="str">
        <f>IFERROR(TEXT(TimeSheet281620[[#This Row],[Date]],"aaaa"), "")</f>
        <v>Donnerstag</v>
      </c>
      <c r="L12" s="8">
        <f t="shared" si="0"/>
        <v>45764</v>
      </c>
      <c r="M12" s="9"/>
      <c r="N12" s="9"/>
      <c r="O12" s="9"/>
      <c r="P12" s="10"/>
      <c r="Q12" s="9">
        <f t="shared" ref="Q12:Q13" si="2">IFERROR(SUM(M12:P12), "")</f>
        <v>0</v>
      </c>
    </row>
    <row r="13" spans="1:17" ht="20.100000000000001" customHeight="1">
      <c r="A13" s="1"/>
      <c r="B13" s="1" t="str">
        <f>IFERROR(TEXT(TimeSheet21418[[#This Row],[Date]],"aaaa"), "")</f>
        <v>Freitag</v>
      </c>
      <c r="C13" s="8">
        <f>IFERROR(IF($C$4=0,"",$C$4), "")</f>
        <v>45751</v>
      </c>
      <c r="D13" s="9"/>
      <c r="E13" s="9"/>
      <c r="F13" s="9"/>
      <c r="G13" s="10"/>
      <c r="H13" s="9">
        <f t="shared" si="1"/>
        <v>0</v>
      </c>
      <c r="J13" s="1"/>
      <c r="K13" s="1" t="str">
        <f>IFERROR(TEXT(TimeSheet281620[[#This Row],[Date]],"aaaa"), "")</f>
        <v>Freitag</v>
      </c>
      <c r="L13" s="8">
        <f>L4</f>
        <v>45765</v>
      </c>
      <c r="M13" s="9"/>
      <c r="N13" s="9"/>
      <c r="O13" s="9"/>
      <c r="P13" s="10"/>
      <c r="Q13" s="9">
        <f t="shared" si="2"/>
        <v>0</v>
      </c>
    </row>
    <row r="14" spans="1:17" ht="17.25" thickBot="1">
      <c r="A14" s="1"/>
      <c r="B14" s="1"/>
      <c r="C14" s="11" t="s">
        <v>9</v>
      </c>
      <c r="D14" s="12">
        <f>IFERROR(SUM(D7:D13), "")</f>
        <v>5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5</v>
      </c>
      <c r="J14" s="1"/>
      <c r="K14" s="1"/>
      <c r="L14" s="11" t="s">
        <v>9</v>
      </c>
      <c r="M14" s="12">
        <f>IFERROR(SUM(M7:M13), "")</f>
        <v>4</v>
      </c>
      <c r="N14" s="12">
        <f>IFERROR(SUM(N7:N13), "")</f>
        <v>0</v>
      </c>
      <c r="O14" s="12">
        <f>IFERROR(SUM(O7:O13), "")</f>
        <v>0</v>
      </c>
      <c r="P14" s="12">
        <f>IFERROR(SUM(P7:P13), "")</f>
        <v>0</v>
      </c>
      <c r="Q14" s="12">
        <f>IFERROR(SUM(Q7:Q13), "")</f>
        <v>4</v>
      </c>
    </row>
    <row r="15" spans="1:17" ht="15" thickTop="1">
      <c r="A15" s="1"/>
      <c r="B15" s="1"/>
      <c r="C15" s="1"/>
      <c r="D15" s="53"/>
      <c r="E15" s="53"/>
      <c r="F15" s="53"/>
      <c r="G15" s="53"/>
      <c r="H15" s="6"/>
      <c r="J15" s="1"/>
      <c r="K15" s="1"/>
      <c r="L15" s="1"/>
      <c r="M15" s="53"/>
      <c r="N15" s="53"/>
      <c r="O15" s="53"/>
      <c r="P15" s="53"/>
      <c r="Q15" s="6"/>
    </row>
    <row r="16" spans="1:17">
      <c r="A16" s="1"/>
      <c r="B16" s="1"/>
      <c r="C16" s="1"/>
      <c r="D16" s="42" t="s">
        <v>10</v>
      </c>
      <c r="E16" s="43"/>
      <c r="F16" s="43"/>
      <c r="G16" s="43"/>
      <c r="H16" s="13" t="s">
        <v>27</v>
      </c>
      <c r="J16" s="1"/>
      <c r="K16" s="1"/>
      <c r="L16" s="1"/>
      <c r="M16" s="42" t="s">
        <v>10</v>
      </c>
      <c r="N16" s="43"/>
      <c r="O16" s="43"/>
      <c r="P16" s="43"/>
      <c r="Q16" s="13" t="s">
        <v>24</v>
      </c>
    </row>
    <row r="17" spans="1:17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  <c r="P17" s="1"/>
      <c r="Q17" s="1"/>
    </row>
    <row r="19" spans="1:17" ht="23.25">
      <c r="A19" s="1"/>
      <c r="B19" s="44" t="s">
        <v>0</v>
      </c>
      <c r="C19" s="44"/>
      <c r="D19" s="44"/>
      <c r="E19" s="44"/>
      <c r="F19" s="44"/>
      <c r="G19" s="44"/>
      <c r="H19" s="44"/>
      <c r="J19" s="1"/>
      <c r="K19" s="44" t="s">
        <v>0</v>
      </c>
      <c r="L19" s="44"/>
      <c r="M19" s="44"/>
      <c r="N19" s="44"/>
      <c r="O19" s="44"/>
      <c r="P19" s="44"/>
      <c r="Q19" s="44"/>
    </row>
    <row r="20" spans="1:17" ht="20.25" thickBot="1">
      <c r="A20" s="1"/>
      <c r="B20" s="2" t="str">
        <f>B2</f>
        <v>NICOSA</v>
      </c>
      <c r="C20" s="1"/>
      <c r="D20" s="1"/>
      <c r="E20" s="1"/>
      <c r="F20" s="1"/>
      <c r="G20" s="1"/>
      <c r="H20" s="1"/>
      <c r="J20" s="1"/>
      <c r="K20" s="2" t="str">
        <f>B2</f>
        <v>NICOSA</v>
      </c>
      <c r="L20" s="1"/>
      <c r="M20" s="1"/>
      <c r="N20" s="1"/>
      <c r="O20" s="1"/>
      <c r="P20" s="1"/>
      <c r="Q20" s="1"/>
    </row>
    <row r="21" spans="1:17" ht="15.75" thickTop="1" thickBot="1">
      <c r="A21" s="1"/>
      <c r="B21" s="3" t="s">
        <v>1</v>
      </c>
      <c r="C21" s="54" t="str">
        <f>C3</f>
        <v>Thembeni Mazamisa</v>
      </c>
      <c r="D21" s="54"/>
      <c r="E21" s="1"/>
      <c r="F21" s="4"/>
      <c r="G21" s="47"/>
      <c r="H21" s="47"/>
      <c r="J21" s="1"/>
      <c r="K21" s="3" t="s">
        <v>1</v>
      </c>
      <c r="L21" s="54" t="str">
        <f>C3</f>
        <v>Thembeni Mazamisa</v>
      </c>
      <c r="M21" s="54"/>
      <c r="N21" s="1"/>
      <c r="O21" s="4"/>
      <c r="P21" s="47"/>
      <c r="Q21" s="47"/>
    </row>
    <row r="22" spans="1:17" ht="15.75" thickBot="1">
      <c r="A22" s="1"/>
      <c r="B22" s="5" t="s">
        <v>2</v>
      </c>
      <c r="C22" s="55">
        <f>C4+7</f>
        <v>45758</v>
      </c>
      <c r="D22" s="55"/>
      <c r="E22" s="1"/>
      <c r="F22" s="1"/>
      <c r="G22" s="1"/>
      <c r="H22" s="1"/>
      <c r="J22" s="1"/>
      <c r="K22" s="5" t="s">
        <v>2</v>
      </c>
      <c r="L22" s="55">
        <f>L4+7</f>
        <v>45772</v>
      </c>
      <c r="M22" s="55"/>
      <c r="N22" s="1"/>
      <c r="O22" s="1"/>
      <c r="P22" s="1"/>
      <c r="Q22" s="1"/>
    </row>
    <row r="23" spans="1:17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  <c r="P23" s="1"/>
      <c r="Q23" s="1"/>
    </row>
    <row r="24" spans="1:17" ht="45" customHeight="1">
      <c r="A24" s="1"/>
      <c r="B24" s="7" t="s">
        <v>3</v>
      </c>
      <c r="C24" s="7" t="s">
        <v>4</v>
      </c>
      <c r="D24" s="1" t="s">
        <v>12</v>
      </c>
      <c r="E24" s="1" t="s">
        <v>5</v>
      </c>
      <c r="F24" s="1" t="s">
        <v>6</v>
      </c>
      <c r="G24" s="1" t="s">
        <v>7</v>
      </c>
      <c r="H24" s="1" t="s">
        <v>8</v>
      </c>
      <c r="J24" s="1"/>
      <c r="K24" s="7" t="s">
        <v>3</v>
      </c>
      <c r="L24" s="7" t="s">
        <v>4</v>
      </c>
      <c r="M24" s="1" t="s">
        <v>12</v>
      </c>
      <c r="N24" s="1" t="s">
        <v>5</v>
      </c>
      <c r="O24" s="1" t="s">
        <v>6</v>
      </c>
      <c r="P24" s="1" t="s">
        <v>7</v>
      </c>
      <c r="Q24" s="1" t="s">
        <v>8</v>
      </c>
    </row>
    <row r="25" spans="1:17" ht="20.100000000000001" customHeight="1">
      <c r="A25" s="1"/>
      <c r="B25" s="1" t="str">
        <f>IFERROR(TEXT(TimeSheet2471519[[#This Row],[Date]],"aaaa"), "")</f>
        <v>Samstag</v>
      </c>
      <c r="C25" s="8">
        <f t="shared" ref="C25:C30" si="3">C26-1</f>
        <v>45752</v>
      </c>
      <c r="D25" s="9"/>
      <c r="E25" s="9"/>
      <c r="F25" s="9"/>
      <c r="G25" s="10"/>
      <c r="H25" s="9">
        <f>IFERROR(SUM(D25:G25), "")</f>
        <v>0</v>
      </c>
      <c r="J25" s="1"/>
      <c r="K25" s="1" t="str">
        <f>IFERROR(TEXT(TimeSheet24791721[[#This Row],[Date]],"aaaa"), "")</f>
        <v>Samstag</v>
      </c>
      <c r="L25" s="8">
        <f t="shared" ref="L25:L30" si="4">L26-1</f>
        <v>45766</v>
      </c>
      <c r="M25" s="9"/>
      <c r="N25" s="9"/>
      <c r="O25" s="9"/>
      <c r="P25" s="10"/>
      <c r="Q25" s="9">
        <f>IFERROR(SUM(M25:P25), "")</f>
        <v>0</v>
      </c>
    </row>
    <row r="26" spans="1:17" ht="20.100000000000001" customHeight="1">
      <c r="A26" s="1"/>
      <c r="B26" s="1" t="str">
        <f>IFERROR(TEXT(TimeSheet2471519[[#This Row],[Date]],"aaaa"), "")</f>
        <v>Sonntag</v>
      </c>
      <c r="C26" s="8">
        <f t="shared" si="3"/>
        <v>45753</v>
      </c>
      <c r="D26" s="9"/>
      <c r="E26" s="9"/>
      <c r="F26" s="9"/>
      <c r="G26" s="10"/>
      <c r="H26" s="9">
        <f>IFERROR(SUM(D26:G26), "")</f>
        <v>0</v>
      </c>
      <c r="J26" s="1"/>
      <c r="K26" s="1" t="str">
        <f>IFERROR(TEXT(TimeSheet24791721[[#This Row],[Date]],"aaaa"), "")</f>
        <v>Sonntag</v>
      </c>
      <c r="L26" s="8">
        <f t="shared" si="4"/>
        <v>45767</v>
      </c>
      <c r="M26" s="9"/>
      <c r="N26" s="9"/>
      <c r="O26" s="9"/>
      <c r="P26" s="10"/>
      <c r="Q26" s="9">
        <f>IFERROR(SUM(M26:P26), "")</f>
        <v>0</v>
      </c>
    </row>
    <row r="27" spans="1:17" ht="20.100000000000001" customHeight="1">
      <c r="A27" s="1"/>
      <c r="B27" s="1" t="str">
        <f>IFERROR(TEXT(TimeSheet2471519[[#This Row],[Date]],"aaaa"), "")</f>
        <v>Montag</v>
      </c>
      <c r="C27" s="8">
        <f t="shared" si="3"/>
        <v>45754</v>
      </c>
      <c r="D27" s="9"/>
      <c r="E27" s="9"/>
      <c r="F27" s="9"/>
      <c r="G27" s="10"/>
      <c r="H27" s="9">
        <f>IFERROR(SUM(D27:G27), "")</f>
        <v>0</v>
      </c>
      <c r="J27" s="1"/>
      <c r="K27" s="1" t="str">
        <f>IFERROR(TEXT(TimeSheet24791721[[#This Row],[Date]],"aaaa"), "")</f>
        <v>Montag</v>
      </c>
      <c r="L27" s="8">
        <f t="shared" si="4"/>
        <v>45768</v>
      </c>
      <c r="M27" s="9">
        <v>2</v>
      </c>
      <c r="N27" s="9"/>
      <c r="O27" s="9"/>
      <c r="P27" s="10" t="s">
        <v>22</v>
      </c>
      <c r="Q27" s="9">
        <f>IFERROR(SUM(M27:P27), "")</f>
        <v>2</v>
      </c>
    </row>
    <row r="28" spans="1:17" ht="20.100000000000001" customHeight="1">
      <c r="A28" s="1"/>
      <c r="B28" s="1" t="str">
        <f>IFERROR(TEXT(TimeSheet2471519[[#This Row],[Date]],"aaaa"), "")</f>
        <v>Dienstag</v>
      </c>
      <c r="C28" s="8">
        <f t="shared" si="3"/>
        <v>45755</v>
      </c>
      <c r="D28" s="9">
        <v>4</v>
      </c>
      <c r="E28" s="9"/>
      <c r="F28" s="9"/>
      <c r="G28" s="10" t="s">
        <v>28</v>
      </c>
      <c r="H28" s="9">
        <f>IFERROR(SUM(D28:G28), "")</f>
        <v>4</v>
      </c>
      <c r="J28" s="1"/>
      <c r="K28" s="1" t="str">
        <f>IFERROR(TEXT(TimeSheet24791721[[#This Row],[Date]],"aaaa"), "")</f>
        <v>Dienstag</v>
      </c>
      <c r="L28" s="8">
        <f t="shared" si="4"/>
        <v>45769</v>
      </c>
      <c r="M28" s="9">
        <v>1</v>
      </c>
      <c r="N28" s="9"/>
      <c r="O28" s="9"/>
      <c r="P28" s="10" t="s">
        <v>22</v>
      </c>
      <c r="Q28" s="9">
        <f>IFERROR(SUM(M28:P28), "")</f>
        <v>1</v>
      </c>
    </row>
    <row r="29" spans="1:17" ht="20.100000000000001" customHeight="1">
      <c r="A29" s="1"/>
      <c r="B29" s="1" t="str">
        <f>IFERROR(TEXT(TimeSheet2471519[[#This Row],[Date]],"aaaa"), "")</f>
        <v>Mittwoch</v>
      </c>
      <c r="C29" s="8">
        <f t="shared" si="3"/>
        <v>45756</v>
      </c>
      <c r="D29" s="9">
        <v>2</v>
      </c>
      <c r="E29" s="9"/>
      <c r="F29" s="9"/>
      <c r="G29" s="10" t="s">
        <v>28</v>
      </c>
      <c r="H29" s="9">
        <f>IFERROR(SUM(D29:G29), "")</f>
        <v>2</v>
      </c>
      <c r="J29" s="1"/>
      <c r="K29" s="1" t="str">
        <f>IFERROR(TEXT(TimeSheet24791721[[#This Row],[Date]],"aaaa"), "")</f>
        <v>Mittwoch</v>
      </c>
      <c r="L29" s="8">
        <f t="shared" si="4"/>
        <v>45770</v>
      </c>
      <c r="M29" s="9">
        <v>3</v>
      </c>
      <c r="N29" s="9"/>
      <c r="O29" s="9"/>
      <c r="P29" s="10" t="s">
        <v>22</v>
      </c>
      <c r="Q29" s="9">
        <f>IFERROR(SUM(M29:P29), "")</f>
        <v>3</v>
      </c>
    </row>
    <row r="30" spans="1:17" ht="20.100000000000001" customHeight="1">
      <c r="A30" s="1"/>
      <c r="B30" s="1" t="str">
        <f>IFERROR(TEXT(TimeSheet2471519[[#This Row],[Date]],"aaaa"), "")</f>
        <v>Donnerstag</v>
      </c>
      <c r="C30" s="8">
        <f t="shared" si="3"/>
        <v>45757</v>
      </c>
      <c r="D30" s="9"/>
      <c r="E30" s="9"/>
      <c r="F30" s="9"/>
      <c r="G30" s="10"/>
      <c r="H30" s="9">
        <f t="shared" ref="H30:H31" si="5">IFERROR(SUM(D30:G30), "")</f>
        <v>0</v>
      </c>
      <c r="J30" s="1"/>
      <c r="K30" s="1" t="str">
        <f>IFERROR(TEXT(TimeSheet24791721[[#This Row],[Date]],"aaaa"), "")</f>
        <v>Donnerstag</v>
      </c>
      <c r="L30" s="8">
        <f t="shared" si="4"/>
        <v>45771</v>
      </c>
      <c r="M30" s="9"/>
      <c r="N30" s="9"/>
      <c r="O30" s="9"/>
      <c r="P30" s="10"/>
      <c r="Q30" s="9">
        <f t="shared" ref="Q30:Q31" si="6">IFERROR(SUM(M30:P30), "")</f>
        <v>0</v>
      </c>
    </row>
    <row r="31" spans="1:17" ht="20.100000000000001" customHeight="1">
      <c r="A31" s="1"/>
      <c r="B31" s="1" t="str">
        <f>IFERROR(TEXT(TimeSheet2471519[[#This Row],[Date]],"aaaa"), "")</f>
        <v>Freitag</v>
      </c>
      <c r="C31" s="8">
        <f>C22</f>
        <v>45758</v>
      </c>
      <c r="D31" s="9"/>
      <c r="E31" s="9"/>
      <c r="F31" s="9"/>
      <c r="G31" s="10"/>
      <c r="H31" s="9">
        <f t="shared" si="5"/>
        <v>0</v>
      </c>
      <c r="J31" s="1"/>
      <c r="K31" s="1" t="str">
        <f>IFERROR(TEXT(TimeSheet24791721[[#This Row],[Date]],"aaaa"), "")</f>
        <v>Freitag</v>
      </c>
      <c r="L31" s="8">
        <f>L22</f>
        <v>45772</v>
      </c>
      <c r="M31" s="9"/>
      <c r="N31" s="9"/>
      <c r="O31" s="9"/>
      <c r="P31" s="10"/>
      <c r="Q31" s="9">
        <f t="shared" si="6"/>
        <v>0</v>
      </c>
    </row>
    <row r="32" spans="1:17" ht="17.25" thickBot="1">
      <c r="A32" s="1"/>
      <c r="B32" s="1"/>
      <c r="C32" s="11" t="s">
        <v>9</v>
      </c>
      <c r="D32" s="12">
        <f>IFERROR(SUM(D25:D31), "")</f>
        <v>6</v>
      </c>
      <c r="E32" s="12">
        <f>IFERROR(SUM(E25:E31), "")</f>
        <v>0</v>
      </c>
      <c r="F32" s="12">
        <f>IFERROR(SUM(F25:F31), "")</f>
        <v>0</v>
      </c>
      <c r="G32" s="12">
        <f>IFERROR(SUM(G25:G31), "")</f>
        <v>0</v>
      </c>
      <c r="H32" s="12">
        <f>IFERROR(SUM(H25:H31), "")</f>
        <v>6</v>
      </c>
      <c r="J32" s="1"/>
      <c r="K32" s="1"/>
      <c r="L32" s="11" t="s">
        <v>9</v>
      </c>
      <c r="M32" s="12">
        <f>IFERROR(SUM(M25:M31), "")</f>
        <v>6</v>
      </c>
      <c r="N32" s="12">
        <f>IFERROR(SUM(N25:N31), "")</f>
        <v>0</v>
      </c>
      <c r="O32" s="12">
        <f>IFERROR(SUM(O25:O31), "")</f>
        <v>0</v>
      </c>
      <c r="P32" s="12">
        <f>IFERROR(SUM(P25:P31), "")</f>
        <v>0</v>
      </c>
      <c r="Q32" s="12">
        <f>IFERROR(SUM(Q25:Q31), "")</f>
        <v>6</v>
      </c>
    </row>
    <row r="33" spans="1:17" ht="15" thickTop="1">
      <c r="A33" s="1"/>
      <c r="B33" s="1"/>
      <c r="C33" s="1"/>
      <c r="D33" s="53"/>
      <c r="E33" s="53"/>
      <c r="F33" s="53"/>
      <c r="G33" s="53"/>
      <c r="H33" s="6"/>
      <c r="J33" s="1"/>
      <c r="K33" s="1"/>
      <c r="L33" s="1"/>
      <c r="M33" s="53"/>
      <c r="N33" s="53"/>
      <c r="O33" s="53"/>
      <c r="P33" s="53"/>
      <c r="Q33" s="6"/>
    </row>
    <row r="34" spans="1:17">
      <c r="A34" s="1"/>
      <c r="B34" s="1"/>
      <c r="C34" s="1"/>
      <c r="D34" s="42" t="s">
        <v>10</v>
      </c>
      <c r="E34" s="43"/>
      <c r="F34" s="43"/>
      <c r="G34" s="43"/>
      <c r="H34" s="13" t="s">
        <v>29</v>
      </c>
      <c r="J34" s="1"/>
      <c r="K34" s="1"/>
      <c r="L34" s="1"/>
      <c r="M34" s="42" t="s">
        <v>10</v>
      </c>
      <c r="N34" s="43"/>
      <c r="O34" s="43"/>
      <c r="P34" s="43"/>
      <c r="Q34" s="13" t="s">
        <v>25</v>
      </c>
    </row>
    <row r="35" spans="1:17">
      <c r="B35" s="1"/>
      <c r="C35" s="1"/>
      <c r="D35" s="1"/>
      <c r="E35" s="1"/>
      <c r="F35" s="1"/>
      <c r="G35" s="1"/>
      <c r="H35" s="1"/>
      <c r="I35" s="1"/>
      <c r="K35" s="1"/>
      <c r="L35" s="1"/>
      <c r="M35" s="1"/>
      <c r="N35" s="1"/>
      <c r="O35" s="1"/>
      <c r="P35" s="1"/>
      <c r="Q35" s="1"/>
    </row>
  </sheetData>
  <mergeCells count="24">
    <mergeCell ref="C22:D22"/>
    <mergeCell ref="L22:M22"/>
    <mergeCell ref="D33:G33"/>
    <mergeCell ref="M33:P33"/>
    <mergeCell ref="D34:G34"/>
    <mergeCell ref="M34:P34"/>
    <mergeCell ref="B19:H19"/>
    <mergeCell ref="K19:Q19"/>
    <mergeCell ref="C21:D21"/>
    <mergeCell ref="G21:H21"/>
    <mergeCell ref="L21:M21"/>
    <mergeCell ref="P21:Q21"/>
    <mergeCell ref="C4:D4"/>
    <mergeCell ref="L4:M4"/>
    <mergeCell ref="D15:G15"/>
    <mergeCell ref="M15:P15"/>
    <mergeCell ref="D16:G16"/>
    <mergeCell ref="M16:P16"/>
    <mergeCell ref="B1:H1"/>
    <mergeCell ref="K1:Q1"/>
    <mergeCell ref="C3:D3"/>
    <mergeCell ref="G3:H3"/>
    <mergeCell ref="L3:M3"/>
    <mergeCell ref="P3:Q3"/>
  </mergeCells>
  <dataValidations count="19">
    <dataValidation allowBlank="1" showInputMessage="1" showErrorMessage="1" prompt="Weekdays are automatically updated in this column under this heading" sqref="B6 B24 K6 K24"/>
    <dataValidation allowBlank="1" showInputMessage="1" showErrorMessage="1" prompt="Enter Week ending date in this cell" sqref="C4 C22 L22 L4"/>
    <dataValidation allowBlank="1" showInputMessage="1" showErrorMessage="1" prompt="Enter Week ending date in cell at right" sqref="B4 B22 K22 K4"/>
    <dataValidation allowBlank="1" showInputMessage="1" showErrorMessage="1" prompt="Enter Date in this cell" sqref="H15 H33 Q15 Q33"/>
    <dataValidation allowBlank="1" showInputMessage="1" showErrorMessage="1" prompt="Enter Employee signature in this cell" sqref="D15:G15 D33:G33 M15:P15 M33:P33"/>
    <dataValidation allowBlank="1" showInputMessage="1" showErrorMessage="1" prompt="Total hours for the entire period are automatically calculated in cells at right" sqref="C14 C32 L14 L32"/>
    <dataValidation allowBlank="1" showInputMessage="1" showErrorMessage="1" prompt="Total Hours for each weekday are automatically calculated in this column under this heading" sqref="H6 H24 Q6 Q24"/>
    <dataValidation allowBlank="1" showInputMessage="1" showErrorMessage="1" prompt="Enter Vacation hours in this column under this heading" sqref="G6 G24 P6 P24"/>
    <dataValidation allowBlank="1" showInputMessage="1" showErrorMessage="1" prompt="Enter Sick hours in this column under this heading" sqref="F6 F24 O6 O24"/>
    <dataValidation allowBlank="1" showInputMessage="1" showErrorMessage="1" prompt="Enter Overtime Hours in this column under this heading" sqref="E6 E24 N6 N24"/>
    <dataValidation allowBlank="1" showInputMessage="1" showErrorMessage="1" prompt="Date is automatically updated in this column under this heading based on Week ending date in cell C5" sqref="C6 C24 L6 L24"/>
    <dataValidation allowBlank="1" showInputMessage="1" showErrorMessage="1" prompt="Enter Regular Hours in this column under this heading" sqref="D6 D24 M6 M24"/>
    <dataValidation allowBlank="1" showInputMessage="1" showErrorMessage="1" prompt="Enter Employee phone number in this cell" sqref="G3:H3 G21:H21 P21:Q21 P3:Q3"/>
    <dataValidation allowBlank="1" showInputMessage="1" showErrorMessage="1" prompt="Enter Employee phone number in cell at right" sqref="F3 F21 O21 O3"/>
    <dataValidation allowBlank="1" showInputMessage="1" showErrorMessage="1" prompt="Enter Employee name in this cell" sqref="C3:D3 C21:D21 L21:M21 L3:M3"/>
    <dataValidation allowBlank="1" showInputMessage="1" showErrorMessage="1" prompt="Enter Employee name in cell at right" sqref="B3 B21 K21 K3"/>
    <dataValidation allowBlank="1" showInputMessage="1" showErrorMessage="1" prompt="Enter Company Name in this cell. Enter employee details in cells below and Week ending date in cell C5" sqref="B2 B20 K20 K2"/>
    <dataValidation allowBlank="1" showInputMessage="1" showErrorMessage="1" prompt="Title of this worksheet is in this cell" sqref="B1:H1 B19:H19 K19:Q19 K1:Q1"/>
    <dataValidation allowBlank="1" showInputMessage="1" showErrorMessage="1" prompt="Create a Weekly Time Sheet in this worksheet. Total Hours and Total Pay are automatically calculated at end of TimeSheet table" sqref="A1 A19 J19 J1"/>
  </dataValidations>
  <pageMargins left="0.7" right="0.7" top="0.78740157499999996" bottom="0.78740157499999996" header="0.3" footer="0.3"/>
  <drawing r:id="rId1"/>
  <legacyDrawing r:id="rId2"/>
  <tableParts count="4">
    <tablePart r:id="rId3"/>
    <tablePart r:id="rId4"/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63"/>
  <sheetViews>
    <sheetView topLeftCell="A35" workbookViewId="0">
      <selection activeCell="A45" sqref="A45:J66"/>
    </sheetView>
  </sheetViews>
  <sheetFormatPr defaultColWidth="11" defaultRowHeight="14.25"/>
  <cols>
    <col min="2" max="2" width="13.75" customWidth="1"/>
    <col min="3" max="3" width="13.875" customWidth="1"/>
    <col min="4" max="4" width="12.75" customWidth="1"/>
    <col min="5" max="5" width="10.625" customWidth="1"/>
    <col min="6" max="6" width="12" customWidth="1"/>
    <col min="7" max="7" width="15.75" customWidth="1"/>
    <col min="8" max="8" width="11.375" customWidth="1"/>
    <col min="11" max="11" width="13.75" customWidth="1"/>
    <col min="12" max="12" width="13.875" customWidth="1"/>
    <col min="13" max="13" width="14.375" customWidth="1"/>
    <col min="14" max="14" width="13.125" customWidth="1"/>
    <col min="17" max="17" width="12.625" customWidth="1"/>
  </cols>
  <sheetData>
    <row r="1" spans="1:18" ht="24" thickBot="1">
      <c r="A1" s="1"/>
      <c r="B1" s="44" t="s">
        <v>0</v>
      </c>
      <c r="C1" s="44"/>
      <c r="D1" s="44"/>
      <c r="E1" s="44"/>
      <c r="F1" s="44"/>
      <c r="G1" s="44"/>
      <c r="H1" s="44"/>
      <c r="K1" s="1"/>
      <c r="L1" s="22" t="s">
        <v>0</v>
      </c>
      <c r="M1" s="22"/>
      <c r="N1" s="22"/>
      <c r="O1" s="22"/>
      <c r="P1" s="22"/>
      <c r="Q1" s="22"/>
      <c r="R1" s="22"/>
    </row>
    <row r="2" spans="1:18" ht="20.25" thickBot="1">
      <c r="A2" s="14">
        <f>'April 25'!A2+'May 25'!H15</f>
        <v>57</v>
      </c>
      <c r="B2" s="2" t="str">
        <f>' Feb 25'!B2</f>
        <v>NICOSA</v>
      </c>
      <c r="C2" s="1"/>
      <c r="D2" s="1"/>
      <c r="E2" s="1"/>
      <c r="F2" s="1"/>
      <c r="G2" s="1"/>
      <c r="H2" s="1"/>
      <c r="K2" s="14" t="e">
        <f>'April 25'!K7+'May 25'!R15</f>
        <v>#VALUE!</v>
      </c>
      <c r="L2" s="2">
        <f>' Feb 25'!L7</f>
        <v>45703</v>
      </c>
      <c r="M2" s="1"/>
      <c r="N2" s="1"/>
      <c r="O2" s="1"/>
      <c r="P2" s="1"/>
      <c r="Q2" s="1"/>
      <c r="R2" s="1"/>
    </row>
    <row r="3" spans="1:18" ht="29.25" thickBot="1">
      <c r="A3" s="1"/>
      <c r="B3" s="3" t="s">
        <v>1</v>
      </c>
      <c r="C3" s="54" t="s">
        <v>14</v>
      </c>
      <c r="D3" s="54"/>
      <c r="E3" s="1"/>
      <c r="F3" s="4"/>
      <c r="G3" s="47"/>
      <c r="H3" s="47"/>
      <c r="K3" s="1"/>
      <c r="L3" s="3" t="s">
        <v>1</v>
      </c>
      <c r="M3" s="24" t="s">
        <v>14</v>
      </c>
      <c r="N3" s="24"/>
      <c r="O3" s="1"/>
      <c r="P3" s="4"/>
      <c r="Q3" s="23"/>
      <c r="R3" s="23"/>
    </row>
    <row r="4" spans="1:18" ht="15.75" thickBot="1">
      <c r="A4" s="1"/>
      <c r="B4" s="5" t="s">
        <v>2</v>
      </c>
      <c r="C4" s="55">
        <v>45779</v>
      </c>
      <c r="D4" s="55"/>
      <c r="E4" s="1"/>
      <c r="F4" s="1"/>
      <c r="G4" s="1"/>
      <c r="H4" s="1"/>
      <c r="K4" s="1"/>
      <c r="L4" s="5" t="s">
        <v>2</v>
      </c>
      <c r="M4" s="25">
        <v>45793</v>
      </c>
      <c r="N4" s="25"/>
      <c r="O4" s="1"/>
      <c r="P4" s="1"/>
      <c r="Q4" s="1"/>
      <c r="R4" s="1"/>
    </row>
    <row r="5" spans="1:18" ht="15" customHeight="1">
      <c r="A5" s="1"/>
      <c r="B5" s="1"/>
      <c r="C5" s="1"/>
      <c r="D5" s="1"/>
      <c r="E5" s="1"/>
      <c r="F5" s="1"/>
      <c r="G5" s="1"/>
      <c r="H5" s="1"/>
      <c r="K5" s="1"/>
      <c r="L5" s="1"/>
      <c r="M5" s="1"/>
      <c r="N5" s="1"/>
      <c r="O5" s="1"/>
      <c r="P5" s="1"/>
      <c r="Q5" s="1"/>
      <c r="R5" s="1"/>
    </row>
    <row r="6" spans="1:18" ht="28.5">
      <c r="A6" s="1"/>
      <c r="B6" s="7" t="s">
        <v>3</v>
      </c>
      <c r="C6" s="7" t="s">
        <v>4</v>
      </c>
      <c r="D6" s="1" t="s">
        <v>12</v>
      </c>
      <c r="E6" s="1" t="s">
        <v>11</v>
      </c>
      <c r="F6" s="1" t="s">
        <v>6</v>
      </c>
      <c r="G6" s="1" t="s">
        <v>7</v>
      </c>
      <c r="H6" s="1" t="s">
        <v>8</v>
      </c>
      <c r="K6" s="1"/>
      <c r="L6" s="7" t="s">
        <v>3</v>
      </c>
      <c r="M6" s="7" t="s">
        <v>4</v>
      </c>
      <c r="N6" s="1" t="s">
        <v>12</v>
      </c>
      <c r="O6" s="1" t="s">
        <v>11</v>
      </c>
      <c r="P6" s="1" t="s">
        <v>6</v>
      </c>
      <c r="Q6" s="1" t="s">
        <v>7</v>
      </c>
      <c r="R6" s="1" t="s">
        <v>8</v>
      </c>
    </row>
    <row r="7" spans="1:18" ht="20.100000000000001" customHeight="1">
      <c r="A7" s="1"/>
      <c r="B7" s="1" t="str">
        <f>IFERROR(TEXT(TimeSheet2141822[[#This Row],[Date]],"aaaa"), "")</f>
        <v>Saturday</v>
      </c>
      <c r="C7" s="8">
        <f>IFERROR(IF($C$4=0,"",$C$4-6), "")</f>
        <v>45773</v>
      </c>
      <c r="D7" s="9"/>
      <c r="E7" s="9"/>
      <c r="F7" s="9"/>
      <c r="G7" s="10"/>
      <c r="H7" s="9">
        <f>IFERROR(SUM(D7:G7), "")</f>
        <v>0</v>
      </c>
      <c r="K7" s="1"/>
      <c r="L7" s="1" t="str">
        <f>IFERROR(TEXT(TimeSheet214182235[[#This Row],[Date]],"aaaa"), "")</f>
        <v>Saturday</v>
      </c>
      <c r="M7" s="8">
        <v>45787</v>
      </c>
      <c r="N7" s="9"/>
      <c r="O7" s="9"/>
      <c r="P7" s="9"/>
      <c r="Q7" s="10"/>
      <c r="R7" s="9">
        <f>IFERROR(SUM(N7:Q7), "")</f>
        <v>0</v>
      </c>
    </row>
    <row r="8" spans="1:18" ht="27.75" customHeight="1">
      <c r="A8" s="1"/>
      <c r="B8" s="1" t="str">
        <f>IFERROR(TEXT(TimeSheet2141822[[#This Row],[Date]],"aaaa"), "")</f>
        <v>Sunday</v>
      </c>
      <c r="C8" s="8">
        <f>IFERROR(IF($C$4=0,"",$C$4-5), "")</f>
        <v>45774</v>
      </c>
      <c r="D8" s="9">
        <v>10</v>
      </c>
      <c r="E8" s="9"/>
      <c r="F8" s="31" t="s">
        <v>15</v>
      </c>
      <c r="G8" s="10" t="s">
        <v>16</v>
      </c>
      <c r="H8" s="9">
        <v>10</v>
      </c>
      <c r="K8" s="1"/>
      <c r="L8" s="1" t="str">
        <f>IFERROR(TEXT(TimeSheet214182235[[#This Row],[Date]],"aaaa"), "")</f>
        <v>Sunday</v>
      </c>
      <c r="M8" s="8">
        <v>45788</v>
      </c>
      <c r="N8" s="9"/>
      <c r="O8" s="9"/>
      <c r="P8" s="9"/>
      <c r="Q8" s="10"/>
      <c r="R8" s="9"/>
    </row>
    <row r="9" spans="1:18" ht="29.25" customHeight="1">
      <c r="A9" s="1"/>
      <c r="B9" s="1" t="str">
        <f>IFERROR(TEXT(TimeSheet2141822[[#This Row],[Date]],"aaaa"), "")</f>
        <v>Monday</v>
      </c>
      <c r="C9" s="8">
        <f>IFERROR(IF($C$4=0,"",$C$4-4), "")</f>
        <v>45775</v>
      </c>
      <c r="D9" s="9">
        <v>4</v>
      </c>
      <c r="E9" s="9"/>
      <c r="F9" s="9" t="s">
        <v>17</v>
      </c>
      <c r="G9" s="10" t="s">
        <v>18</v>
      </c>
      <c r="H9" s="9">
        <v>4</v>
      </c>
      <c r="K9" s="1"/>
      <c r="L9" s="1" t="str">
        <f>IFERROR(TEXT(TimeSheet214182235[[#This Row],[Date]],"aaaa"), "")</f>
        <v>Monday</v>
      </c>
      <c r="M9" s="8">
        <v>45789</v>
      </c>
      <c r="N9" s="9"/>
      <c r="O9" s="9"/>
      <c r="P9" s="9"/>
      <c r="Q9" s="20" t="s">
        <v>42</v>
      </c>
      <c r="R9" s="9">
        <v>1</v>
      </c>
    </row>
    <row r="10" spans="1:18" ht="20.100000000000001" customHeight="1">
      <c r="A10" s="1"/>
      <c r="B10" s="1" t="str">
        <f>IFERROR(TEXT(TimeSheet2141822[[#This Row],[Date]],"aaaa"), "")</f>
        <v>Tuesday</v>
      </c>
      <c r="C10" s="8">
        <f>IFERROR(IF($C$4=0,"",$C$4-3), "")</f>
        <v>45776</v>
      </c>
      <c r="D10" s="9">
        <v>8</v>
      </c>
      <c r="E10" s="9"/>
      <c r="F10" s="9"/>
      <c r="G10" s="10" t="s">
        <v>19</v>
      </c>
      <c r="H10" s="9">
        <v>8</v>
      </c>
      <c r="K10" s="1"/>
      <c r="L10" s="1" t="str">
        <f>IFERROR(TEXT(TimeSheet214182235[[#This Row],[Date]],"aaaa"), "")</f>
        <v>Tuesday</v>
      </c>
      <c r="M10" s="8">
        <v>45790</v>
      </c>
      <c r="N10" s="9"/>
      <c r="O10" s="9"/>
      <c r="P10" s="9"/>
      <c r="Q10" s="10" t="s">
        <v>38</v>
      </c>
      <c r="R10" s="9">
        <v>3</v>
      </c>
    </row>
    <row r="11" spans="1:18" ht="17.25" customHeight="1">
      <c r="A11" s="1"/>
      <c r="B11" s="1" t="str">
        <f>IFERROR(TEXT(TimeSheet2141822[[#This Row],[Date]],"aaaa"), "")</f>
        <v>Wednesday</v>
      </c>
      <c r="C11" s="8">
        <f>IFERROR(IF($C$4=0,"",$C$4-2), "")</f>
        <v>45777</v>
      </c>
      <c r="D11" s="9">
        <v>8</v>
      </c>
      <c r="E11" s="9"/>
      <c r="F11" s="9"/>
      <c r="G11" s="10" t="s">
        <v>19</v>
      </c>
      <c r="H11" s="9">
        <v>8</v>
      </c>
      <c r="K11" s="1"/>
      <c r="L11" s="1" t="str">
        <f>IFERROR(TEXT(TimeSheet214182235[[#This Row],[Date]],"aaaa"), "")</f>
        <v>Wednesday</v>
      </c>
      <c r="M11" s="8">
        <v>45791</v>
      </c>
      <c r="N11" s="9"/>
      <c r="O11" s="9"/>
      <c r="P11" s="9"/>
      <c r="Q11" s="10" t="s">
        <v>40</v>
      </c>
      <c r="R11" s="9">
        <v>1</v>
      </c>
    </row>
    <row r="12" spans="1:18" ht="20.100000000000001" customHeight="1">
      <c r="A12" s="1"/>
      <c r="B12" s="1" t="str">
        <f>IFERROR(TEXT(TimeSheet2141822[[#This Row],[Date]],"aaaa"), "")</f>
        <v>Thursday</v>
      </c>
      <c r="C12" s="8">
        <f>IFERROR(IF($C$4=0,"",$C$4-1), "")</f>
        <v>45778</v>
      </c>
      <c r="D12" s="9">
        <v>8</v>
      </c>
      <c r="E12" s="9"/>
      <c r="F12" s="9"/>
      <c r="G12" s="10" t="s">
        <v>19</v>
      </c>
      <c r="H12" s="9">
        <f t="shared" ref="H12" si="0">SUBTOTAL(109,H11)</f>
        <v>8</v>
      </c>
      <c r="K12" s="1"/>
      <c r="L12" s="1" t="str">
        <f>IFERROR(TEXT(TimeSheet214182235[[#This Row],[Date]],"aaaa"), "")</f>
        <v>Thursday</v>
      </c>
      <c r="M12" s="8">
        <v>45792</v>
      </c>
      <c r="N12" s="9"/>
      <c r="O12" s="9"/>
      <c r="P12" s="9"/>
      <c r="Q12" s="10" t="s">
        <v>41</v>
      </c>
      <c r="R12" s="9">
        <v>1</v>
      </c>
    </row>
    <row r="13" spans="1:18" ht="20.100000000000001" customHeight="1">
      <c r="A13" s="1"/>
      <c r="B13" s="1" t="str">
        <f>IFERROR(TEXT(TimeSheet2141822[[#This Row],[Date]],"aaaa"), "")</f>
        <v>Friday</v>
      </c>
      <c r="C13" s="8">
        <f>IFERROR(IF($C$4=0,"",$C$4), "")</f>
        <v>45779</v>
      </c>
      <c r="D13" s="12">
        <v>5</v>
      </c>
      <c r="E13" s="12">
        <f>IFERROR(SUM(E6:E12), "")</f>
        <v>0</v>
      </c>
      <c r="F13" s="12">
        <f>IFERROR(SUM(F6:F12), "")</f>
        <v>0</v>
      </c>
      <c r="G13" s="17" t="s">
        <v>19</v>
      </c>
      <c r="H13" s="17">
        <v>5</v>
      </c>
      <c r="K13" s="1"/>
      <c r="L13" s="1" t="str">
        <f>IFERROR(TEXT(TimeSheet214182235[[#This Row],[Date]],"aaaa"), "")</f>
        <v>Friday</v>
      </c>
      <c r="M13" s="8">
        <v>45793</v>
      </c>
      <c r="N13" s="12"/>
      <c r="O13" s="12">
        <f>IFERROR(SUM(O6:O12), "")</f>
        <v>0</v>
      </c>
      <c r="P13" s="12">
        <f>IFERROR(SUM(P6:P12), "")</f>
        <v>0</v>
      </c>
      <c r="Q13" s="17"/>
      <c r="R13" s="17"/>
    </row>
    <row r="14" spans="1:18" ht="15">
      <c r="A14" s="1"/>
      <c r="B14" s="1" t="str">
        <f>IFERROR(TEXT(TimeSheet2141822[[#This Row],[Date]],"aaaa"), "")</f>
        <v>Saturday</v>
      </c>
      <c r="C14" s="8"/>
      <c r="D14" s="12"/>
      <c r="E14" s="12"/>
      <c r="F14" s="12"/>
      <c r="G14" s="19"/>
      <c r="H14" s="17"/>
      <c r="K14" s="1"/>
      <c r="L14" s="1" t="str">
        <f>IFERROR(TEXT(TimeSheet214182235[[#This Row],[Date]],"aaaa"), "")</f>
        <v>Saturday</v>
      </c>
      <c r="M14" s="8"/>
      <c r="N14" s="12"/>
      <c r="O14" s="12"/>
      <c r="P14" s="12"/>
      <c r="Q14" s="19"/>
      <c r="R14" s="17"/>
    </row>
    <row r="15" spans="1:18" ht="17.25" thickBot="1">
      <c r="A15" s="1"/>
      <c r="B15" s="1"/>
      <c r="C15" s="11" t="s">
        <v>9</v>
      </c>
      <c r="D15" s="18">
        <f>IFERROR(SUM(D7:D14), "")</f>
        <v>43</v>
      </c>
      <c r="E15" s="18">
        <f>IFERROR(SUM(E7:E14), "")</f>
        <v>0</v>
      </c>
      <c r="F15" s="18">
        <f>IFERROR(SUM(F7:F14), "")</f>
        <v>0</v>
      </c>
      <c r="G15" s="18">
        <f>IFERROR(SUM(G7:G14), "")</f>
        <v>0</v>
      </c>
      <c r="H15" s="12">
        <v>43</v>
      </c>
      <c r="K15" s="1"/>
      <c r="L15" s="1"/>
      <c r="M15" s="11" t="s">
        <v>9</v>
      </c>
      <c r="N15" s="18"/>
      <c r="O15" s="18">
        <f>IFERROR(SUM(O7:O14), "")</f>
        <v>0</v>
      </c>
      <c r="P15" s="18">
        <f>IFERROR(SUM(P7:P14), "")</f>
        <v>0</v>
      </c>
      <c r="Q15" s="18">
        <f>IFERROR(SUM(Q7:Q14), "")</f>
        <v>0</v>
      </c>
      <c r="R15" s="12">
        <v>0</v>
      </c>
    </row>
    <row r="16" spans="1:18" ht="29.25" customHeight="1" thickTop="1">
      <c r="A16" s="1"/>
      <c r="B16" s="1"/>
      <c r="C16" s="1"/>
      <c r="D16" s="53"/>
      <c r="E16" s="53"/>
      <c r="F16" s="53"/>
      <c r="G16" s="53"/>
      <c r="H16" s="6"/>
      <c r="K16" s="1"/>
      <c r="L16" s="1"/>
      <c r="M16" s="1"/>
      <c r="N16" s="53"/>
      <c r="O16" s="53"/>
      <c r="P16" s="53"/>
      <c r="Q16" s="53"/>
      <c r="R16" s="25"/>
    </row>
    <row r="17" spans="1:18" ht="14.25" customHeight="1">
      <c r="A17" s="1"/>
      <c r="B17" s="1"/>
      <c r="C17" s="1"/>
      <c r="D17" s="56" t="s">
        <v>21</v>
      </c>
      <c r="E17" s="43"/>
      <c r="F17" s="43"/>
      <c r="G17" s="43"/>
      <c r="H17" s="13" t="s">
        <v>20</v>
      </c>
      <c r="K17" s="1"/>
      <c r="L17" s="1"/>
      <c r="M17" s="1"/>
      <c r="N17" s="56" t="s">
        <v>21</v>
      </c>
      <c r="O17" s="43"/>
      <c r="P17" s="43"/>
      <c r="Q17" s="43"/>
      <c r="R17" s="21" t="s">
        <v>39</v>
      </c>
    </row>
    <row r="18" spans="1:18">
      <c r="B18" s="1"/>
      <c r="C18" s="1"/>
      <c r="D18" s="1"/>
      <c r="E18" s="1"/>
      <c r="F18" s="1"/>
      <c r="G18" s="1"/>
      <c r="H18" s="1"/>
      <c r="L18" s="1"/>
      <c r="M18" s="1"/>
      <c r="N18" s="1"/>
      <c r="O18" s="1"/>
      <c r="P18" s="1"/>
      <c r="Q18" s="1"/>
      <c r="R18" s="1"/>
    </row>
    <row r="24" spans="1:18" ht="24" thickBot="1">
      <c r="A24" s="1"/>
      <c r="B24" s="44" t="s">
        <v>0</v>
      </c>
      <c r="C24" s="44"/>
      <c r="D24" s="44"/>
      <c r="E24" s="44"/>
      <c r="F24" s="44"/>
      <c r="G24" s="44"/>
      <c r="H24" s="44"/>
      <c r="K24" s="1"/>
      <c r="L24" s="27" t="s">
        <v>0</v>
      </c>
      <c r="M24" s="27"/>
      <c r="N24" s="27"/>
      <c r="O24" s="27"/>
      <c r="P24" s="27"/>
      <c r="Q24" s="27"/>
      <c r="R24" s="27"/>
    </row>
    <row r="25" spans="1:18" ht="20.25" thickBot="1">
      <c r="A25" s="14">
        <f>'April 25'!A25+'May 25'!H38</f>
        <v>0</v>
      </c>
      <c r="B25" s="2" t="str">
        <f>' Feb 25'!B25</f>
        <v>Samstag</v>
      </c>
      <c r="C25" s="1"/>
      <c r="D25" s="1"/>
      <c r="E25" s="1"/>
      <c r="F25" s="1"/>
      <c r="G25" s="1"/>
      <c r="H25" s="1"/>
      <c r="K25" s="14" t="e">
        <f>'April 25'!K30+'May 25'!R38</f>
        <v>#VALUE!</v>
      </c>
      <c r="L25" s="2">
        <f>' Feb 25'!L30</f>
        <v>45715</v>
      </c>
      <c r="M25" s="1"/>
      <c r="N25" s="1"/>
      <c r="O25" s="1"/>
      <c r="P25" s="1"/>
      <c r="Q25" s="1"/>
      <c r="R25" s="1"/>
    </row>
    <row r="26" spans="1:18" ht="29.25" thickBot="1">
      <c r="A26" s="1"/>
      <c r="B26" s="3" t="s">
        <v>1</v>
      </c>
      <c r="C26" s="54" t="s">
        <v>14</v>
      </c>
      <c r="D26" s="54"/>
      <c r="E26" s="1"/>
      <c r="F26" s="4"/>
      <c r="G26" s="47"/>
      <c r="H26" s="47"/>
      <c r="K26" s="1"/>
      <c r="L26" s="3" t="s">
        <v>1</v>
      </c>
      <c r="M26" s="28" t="s">
        <v>14</v>
      </c>
      <c r="N26" s="28"/>
      <c r="O26" s="1"/>
      <c r="P26" s="4"/>
      <c r="Q26" s="29"/>
      <c r="R26" s="29"/>
    </row>
    <row r="27" spans="1:18" ht="15.75" thickBot="1">
      <c r="A27" s="1"/>
      <c r="B27" s="5" t="s">
        <v>2</v>
      </c>
      <c r="C27" s="55">
        <v>45786</v>
      </c>
      <c r="D27" s="55"/>
      <c r="E27" s="1"/>
      <c r="F27" s="1"/>
      <c r="G27" s="1"/>
      <c r="H27" s="1"/>
      <c r="K27" s="1"/>
      <c r="L27" s="5" t="s">
        <v>2</v>
      </c>
      <c r="M27" s="30">
        <v>45800</v>
      </c>
      <c r="N27" s="30"/>
      <c r="O27" s="1"/>
      <c r="P27" s="1"/>
      <c r="Q27" s="1"/>
      <c r="R27" s="1"/>
    </row>
    <row r="28" spans="1:18">
      <c r="A28" s="1"/>
      <c r="B28" s="1"/>
      <c r="C28" s="1"/>
      <c r="D28" s="1"/>
      <c r="E28" s="1"/>
      <c r="F28" s="1"/>
      <c r="G28" s="1"/>
      <c r="H28" s="1"/>
      <c r="K28" s="1"/>
      <c r="L28" s="1"/>
      <c r="M28" s="1"/>
      <c r="N28" s="1"/>
      <c r="O28" s="1"/>
      <c r="P28" s="1"/>
      <c r="Q28" s="1"/>
      <c r="R28" s="1"/>
    </row>
    <row r="29" spans="1:18" ht="28.5">
      <c r="A29" s="1"/>
      <c r="B29" s="7" t="s">
        <v>3</v>
      </c>
      <c r="C29" s="7" t="s">
        <v>4</v>
      </c>
      <c r="D29" s="1" t="s">
        <v>12</v>
      </c>
      <c r="E29" s="1" t="s">
        <v>11</v>
      </c>
      <c r="F29" s="1" t="s">
        <v>6</v>
      </c>
      <c r="G29" s="1" t="s">
        <v>7</v>
      </c>
      <c r="H29" s="1" t="s">
        <v>8</v>
      </c>
      <c r="K29" s="1"/>
      <c r="L29" s="7" t="s">
        <v>3</v>
      </c>
      <c r="M29" s="7" t="s">
        <v>4</v>
      </c>
      <c r="N29" s="1" t="s">
        <v>12</v>
      </c>
      <c r="O29" s="1" t="s">
        <v>11</v>
      </c>
      <c r="P29" s="1" t="s">
        <v>6</v>
      </c>
      <c r="Q29" s="1" t="s">
        <v>7</v>
      </c>
      <c r="R29" s="1" t="s">
        <v>8</v>
      </c>
    </row>
    <row r="30" spans="1:18">
      <c r="A30" s="1"/>
      <c r="B30" s="1" t="str">
        <f>IFERROR(TEXT(TimeSheet21418223[[#This Row],[Date]],"aaaa"), "")</f>
        <v>Saturday</v>
      </c>
      <c r="C30" s="8">
        <v>45780</v>
      </c>
      <c r="D30" s="9"/>
      <c r="E30" s="9"/>
      <c r="F30" s="9"/>
      <c r="G30" s="10"/>
      <c r="H30" s="9">
        <f>IFERROR(SUM(D30:G30), "")</f>
        <v>0</v>
      </c>
      <c r="K30" s="1"/>
      <c r="L30" s="1" t="str">
        <f>IFERROR(TEXT(TimeSheet2141822354[[#This Row],[Date]],"aaaa"), "")</f>
        <v>Monday</v>
      </c>
      <c r="M30" s="8">
        <v>45796</v>
      </c>
      <c r="N30" s="9"/>
      <c r="O30" s="9"/>
      <c r="P30" s="9"/>
      <c r="Q30" s="10"/>
      <c r="R30" s="9">
        <f>IFERROR(SUM(N30:Q30), "")</f>
        <v>0</v>
      </c>
    </row>
    <row r="31" spans="1:18">
      <c r="A31" s="1"/>
      <c r="B31" s="1" t="str">
        <f>IFERROR(TEXT(TimeSheet21418223[[#This Row],[Date]],"aaaa"), "")</f>
        <v>Sunday</v>
      </c>
      <c r="C31" s="8">
        <v>45781</v>
      </c>
      <c r="D31" s="9"/>
      <c r="E31" s="9"/>
      <c r="F31" s="9"/>
      <c r="G31" s="10"/>
      <c r="H31" s="9"/>
      <c r="K31" s="1"/>
      <c r="L31" s="1" t="str">
        <f>IFERROR(TEXT(TimeSheet2141822354[[#This Row],[Date]],"aaaa"), "")</f>
        <v>Tuesday</v>
      </c>
      <c r="M31" s="8">
        <v>45797</v>
      </c>
      <c r="N31" s="9"/>
      <c r="O31" s="9"/>
      <c r="P31" s="9"/>
      <c r="Q31" s="10" t="s">
        <v>45</v>
      </c>
      <c r="R31" s="9">
        <v>2</v>
      </c>
    </row>
    <row r="32" spans="1:18" ht="28.5">
      <c r="A32" s="1"/>
      <c r="B32" s="1" t="str">
        <f>IFERROR(TEXT(TimeSheet21418223[[#This Row],[Date]],"aaaa"), "")</f>
        <v>Monday</v>
      </c>
      <c r="C32" s="8">
        <v>45782</v>
      </c>
      <c r="D32" s="9">
        <v>2</v>
      </c>
      <c r="E32" s="9"/>
      <c r="F32" s="9"/>
      <c r="G32" s="20" t="s">
        <v>34</v>
      </c>
      <c r="H32" s="9">
        <v>2</v>
      </c>
      <c r="K32" s="1"/>
      <c r="L32" s="1" t="str">
        <f>IFERROR(TEXT(TimeSheet2141822354[[#This Row],[Date]],"aaaa"), "")</f>
        <v>Wednesday</v>
      </c>
      <c r="M32" s="8">
        <v>45798</v>
      </c>
      <c r="N32" s="9"/>
      <c r="O32" s="9"/>
      <c r="P32" s="9"/>
      <c r="Q32" s="20" t="s">
        <v>46</v>
      </c>
      <c r="R32" s="9">
        <v>5</v>
      </c>
    </row>
    <row r="33" spans="1:18">
      <c r="A33" s="1"/>
      <c r="B33" s="1" t="str">
        <f>IFERROR(TEXT(TimeSheet21418223[[#This Row],[Date]],"aaaa"), "")</f>
        <v>Tuesday</v>
      </c>
      <c r="C33" s="8">
        <v>45783</v>
      </c>
      <c r="D33" s="9"/>
      <c r="E33" s="9"/>
      <c r="F33" s="9"/>
      <c r="G33" s="10"/>
      <c r="H33" s="9"/>
      <c r="K33" s="1"/>
      <c r="L33" s="1" t="str">
        <f>IFERROR(TEXT(TimeSheet2141822354[[#This Row],[Date]],"aaaa"), "")</f>
        <v>Thursday</v>
      </c>
      <c r="M33" s="8">
        <v>45799</v>
      </c>
      <c r="N33" s="9"/>
      <c r="O33" s="9"/>
      <c r="P33" s="9"/>
      <c r="Q33" s="10" t="s">
        <v>45</v>
      </c>
      <c r="R33" s="9">
        <v>4</v>
      </c>
    </row>
    <row r="34" spans="1:18">
      <c r="A34" s="1"/>
      <c r="B34" s="1" t="str">
        <f>IFERROR(TEXT(TimeSheet21418223[[#This Row],[Date]],"aaaa"), "")</f>
        <v>Wednesday</v>
      </c>
      <c r="C34" s="8">
        <v>45784</v>
      </c>
      <c r="D34" s="9">
        <v>3</v>
      </c>
      <c r="E34" s="9"/>
      <c r="F34" s="9"/>
      <c r="G34" s="10" t="s">
        <v>36</v>
      </c>
      <c r="H34" s="9">
        <v>3</v>
      </c>
      <c r="K34" s="1"/>
      <c r="L34" s="1" t="str">
        <f>IFERROR(TEXT(TimeSheet2141822354[[#This Row],[Date]],"aaaa"), "")</f>
        <v>Friday</v>
      </c>
      <c r="M34" s="8">
        <v>45800</v>
      </c>
      <c r="N34" s="9"/>
      <c r="O34" s="9"/>
      <c r="P34" s="9"/>
      <c r="Q34" s="10" t="s">
        <v>47</v>
      </c>
      <c r="R34" s="9">
        <v>2</v>
      </c>
    </row>
    <row r="35" spans="1:18">
      <c r="A35" s="1"/>
      <c r="B35" s="1" t="str">
        <f>IFERROR(TEXT(TimeSheet21418223[[#This Row],[Date]],"aaaa"), "")</f>
        <v>Thursday</v>
      </c>
      <c r="C35" s="8">
        <v>45785</v>
      </c>
      <c r="D35" s="9">
        <v>7</v>
      </c>
      <c r="E35" s="9"/>
      <c r="F35" s="9"/>
      <c r="G35" s="10" t="s">
        <v>35</v>
      </c>
      <c r="H35" s="9">
        <v>7</v>
      </c>
      <c r="K35" s="1"/>
      <c r="L35" s="1" t="s">
        <v>43</v>
      </c>
      <c r="M35" s="8">
        <v>45801</v>
      </c>
      <c r="N35" s="9"/>
      <c r="O35" s="9"/>
      <c r="P35" s="9"/>
      <c r="Q35" s="10"/>
      <c r="R35" s="9"/>
    </row>
    <row r="36" spans="1:18" ht="15">
      <c r="A36" s="1"/>
      <c r="B36" s="1" t="str">
        <f>IFERROR(TEXT(TimeSheet21418223[[#This Row],[Date]],"aaaa"), "")</f>
        <v>Friday</v>
      </c>
      <c r="C36" s="8">
        <v>45786</v>
      </c>
      <c r="D36" s="12">
        <v>4</v>
      </c>
      <c r="E36" s="12">
        <f>IFERROR(SUM(E29:E35), "")</f>
        <v>0</v>
      </c>
      <c r="F36" s="12">
        <f>IFERROR(SUM(F29:F35), "")</f>
        <v>0</v>
      </c>
      <c r="G36" s="17" t="s">
        <v>35</v>
      </c>
      <c r="H36" s="17">
        <v>4</v>
      </c>
      <c r="K36" s="1"/>
      <c r="L36" s="1" t="s">
        <v>44</v>
      </c>
      <c r="M36" s="8">
        <v>45802</v>
      </c>
      <c r="N36" s="12"/>
      <c r="O36" s="12">
        <f>IFERROR(SUM(O29:O35), "")</f>
        <v>0</v>
      </c>
      <c r="P36" s="12">
        <f>IFERROR(SUM(P29:P35), "")</f>
        <v>0</v>
      </c>
      <c r="Q36" s="17"/>
      <c r="R36" s="17"/>
    </row>
    <row r="37" spans="1:18" ht="15">
      <c r="A37" s="1"/>
      <c r="B37" s="1" t="str">
        <f>IFERROR(TEXT(TimeSheet21418223[[#This Row],[Date]],"aaaa"), "")</f>
        <v>Saturday</v>
      </c>
      <c r="C37" s="8"/>
      <c r="D37" s="12"/>
      <c r="E37" s="12"/>
      <c r="F37" s="12"/>
      <c r="G37" s="19"/>
      <c r="H37" s="17"/>
      <c r="K37" s="1"/>
      <c r="L37" s="1"/>
      <c r="M37" s="8"/>
      <c r="N37" s="12"/>
      <c r="O37" s="12"/>
      <c r="P37" s="12"/>
      <c r="Q37" s="19"/>
      <c r="R37" s="17"/>
    </row>
    <row r="38" spans="1:18" ht="17.25" thickBot="1">
      <c r="A38" s="1"/>
      <c r="B38" s="1"/>
      <c r="C38" s="11" t="s">
        <v>9</v>
      </c>
      <c r="D38" s="18">
        <f>IFERROR(SUM(D30:D37), "")</f>
        <v>16</v>
      </c>
      <c r="E38" s="18">
        <f>IFERROR(SUM(E30:E37), "")</f>
        <v>0</v>
      </c>
      <c r="F38" s="18">
        <f>IFERROR(SUM(F30:F37), "")</f>
        <v>0</v>
      </c>
      <c r="G38" s="18">
        <f>IFERROR(SUM(G30:G37), "")</f>
        <v>0</v>
      </c>
      <c r="H38" s="12">
        <v>0</v>
      </c>
      <c r="K38" s="1"/>
      <c r="L38" s="1"/>
      <c r="M38" s="11" t="s">
        <v>9</v>
      </c>
      <c r="N38" s="18"/>
      <c r="O38" s="18">
        <f>IFERROR(SUM(O30:O37), "")</f>
        <v>0</v>
      </c>
      <c r="P38" s="18">
        <f>IFERROR(SUM(P30:P37), "")</f>
        <v>0</v>
      </c>
      <c r="Q38" s="18">
        <f>IFERROR(SUM(Q30:Q37), "")</f>
        <v>0</v>
      </c>
      <c r="R38" s="12">
        <v>0</v>
      </c>
    </row>
    <row r="39" spans="1:18" ht="30" customHeight="1" thickTop="1">
      <c r="A39" s="1"/>
      <c r="B39" s="1"/>
      <c r="C39" s="1"/>
      <c r="D39" s="53"/>
      <c r="E39" s="53"/>
      <c r="F39" s="53"/>
      <c r="G39" s="53"/>
      <c r="H39" s="16"/>
      <c r="K39" s="1"/>
      <c r="L39" s="1"/>
      <c r="M39" s="1"/>
      <c r="N39" s="53"/>
      <c r="O39" s="53"/>
      <c r="P39" s="53"/>
      <c r="Q39" s="53"/>
      <c r="R39" s="30"/>
    </row>
    <row r="40" spans="1:18">
      <c r="A40" s="1"/>
      <c r="B40" s="1"/>
      <c r="C40" s="1"/>
      <c r="D40" s="56" t="s">
        <v>21</v>
      </c>
      <c r="E40" s="43"/>
      <c r="F40" s="43"/>
      <c r="G40" s="43"/>
      <c r="H40" s="15" t="s">
        <v>37</v>
      </c>
      <c r="K40" s="1"/>
      <c r="L40" s="1"/>
      <c r="M40" s="1"/>
      <c r="N40" s="56" t="s">
        <v>21</v>
      </c>
      <c r="O40" s="43"/>
      <c r="P40" s="43"/>
      <c r="Q40" s="43"/>
      <c r="R40" s="26" t="s">
        <v>48</v>
      </c>
    </row>
    <row r="41" spans="1:18">
      <c r="B41" s="1"/>
      <c r="C41" s="1"/>
      <c r="D41" s="1"/>
      <c r="E41" s="1"/>
      <c r="F41" s="1"/>
      <c r="G41" s="1"/>
      <c r="H41" s="1"/>
      <c r="L41" s="1"/>
      <c r="M41" s="1"/>
      <c r="N41" s="1"/>
      <c r="O41" s="1"/>
      <c r="P41" s="1"/>
      <c r="Q41" s="1"/>
      <c r="R41" s="1"/>
    </row>
    <row r="46" spans="1:18" ht="24" thickBot="1">
      <c r="B46" s="1"/>
      <c r="C46" s="33" t="s">
        <v>0</v>
      </c>
      <c r="D46" s="33"/>
      <c r="E46" s="33"/>
      <c r="F46" s="33"/>
      <c r="G46" s="33"/>
      <c r="H46" s="33"/>
      <c r="I46" s="33"/>
    </row>
    <row r="47" spans="1:18" ht="20.25" thickBot="1">
      <c r="B47" s="14">
        <f>'April 25'!B52+'May 25'!I60</f>
        <v>4</v>
      </c>
      <c r="C47" s="2">
        <f>' Feb 25'!C52</f>
        <v>0</v>
      </c>
      <c r="D47" s="1"/>
      <c r="E47" s="1"/>
      <c r="F47" s="1"/>
      <c r="G47" s="1"/>
      <c r="H47" s="1"/>
      <c r="I47" s="1"/>
    </row>
    <row r="48" spans="1:18" ht="29.25" thickBot="1">
      <c r="B48" s="1"/>
      <c r="C48" s="3" t="s">
        <v>1</v>
      </c>
      <c r="D48" s="35" t="s">
        <v>14</v>
      </c>
      <c r="E48" s="35"/>
      <c r="F48" s="1"/>
      <c r="G48" s="4"/>
      <c r="H48" s="34"/>
      <c r="I48" s="34"/>
    </row>
    <row r="49" spans="2:9" ht="15.75" thickBot="1">
      <c r="B49" s="1"/>
      <c r="C49" s="5" t="s">
        <v>2</v>
      </c>
      <c r="D49" s="36">
        <v>45807</v>
      </c>
      <c r="E49" s="36"/>
      <c r="F49" s="1"/>
      <c r="G49" s="1"/>
      <c r="H49" s="1"/>
      <c r="I49" s="1"/>
    </row>
    <row r="50" spans="2:9">
      <c r="B50" s="1"/>
      <c r="C50" s="1"/>
      <c r="D50" s="1"/>
      <c r="E50" s="1"/>
      <c r="F50" s="1"/>
      <c r="G50" s="1"/>
      <c r="H50" s="1"/>
      <c r="I50" s="1"/>
    </row>
    <row r="51" spans="2:9" ht="42.75">
      <c r="B51" s="1"/>
      <c r="C51" s="7" t="s">
        <v>3</v>
      </c>
      <c r="D51" s="7" t="s">
        <v>4</v>
      </c>
      <c r="E51" s="1" t="s">
        <v>12</v>
      </c>
      <c r="F51" s="1" t="s">
        <v>11</v>
      </c>
      <c r="G51" s="1" t="s">
        <v>6</v>
      </c>
      <c r="H51" s="1" t="s">
        <v>7</v>
      </c>
      <c r="I51" s="1" t="s">
        <v>8</v>
      </c>
    </row>
    <row r="52" spans="2:9">
      <c r="B52" s="1"/>
      <c r="C52" s="1" t="str">
        <f>IFERROR(TEXT(TimeSheet21418223546[[#This Row],[Date]],"aaaa"), "")</f>
        <v>Monday</v>
      </c>
      <c r="D52" s="8">
        <v>45803</v>
      </c>
      <c r="E52" s="9"/>
      <c r="F52" s="9"/>
      <c r="G52" s="9"/>
      <c r="H52" s="10"/>
      <c r="I52" s="9">
        <f>IFERROR(SUM(E52:H52), "")</f>
        <v>0</v>
      </c>
    </row>
    <row r="53" spans="2:9">
      <c r="B53" s="1"/>
      <c r="C53" s="1" t="str">
        <f>IFERROR(TEXT(TimeSheet21418223546[[#This Row],[Date]],"aaaa"), "")</f>
        <v>Tuesday</v>
      </c>
      <c r="D53" s="8">
        <v>45804</v>
      </c>
      <c r="E53" s="9"/>
      <c r="F53" s="9"/>
      <c r="G53" s="9"/>
      <c r="H53" s="10"/>
      <c r="I53" s="9"/>
    </row>
    <row r="54" spans="2:9">
      <c r="B54" s="1"/>
      <c r="C54" s="1" t="str">
        <f>IFERROR(TEXT(TimeSheet21418223546[[#This Row],[Date]],"aaaa"), "")</f>
        <v>Wednesday</v>
      </c>
      <c r="D54" s="8">
        <v>45805</v>
      </c>
      <c r="E54" s="9"/>
      <c r="F54" s="9"/>
      <c r="G54" s="9"/>
      <c r="H54" s="20"/>
      <c r="I54" s="9"/>
    </row>
    <row r="55" spans="2:9">
      <c r="B55" s="1"/>
      <c r="C55" s="1" t="str">
        <f>IFERROR(TEXT(TimeSheet21418223546[[#This Row],[Date]],"aaaa"), "")</f>
        <v>Thursday</v>
      </c>
      <c r="D55" s="8">
        <v>45806</v>
      </c>
      <c r="E55" s="9"/>
      <c r="F55" s="9"/>
      <c r="G55" s="9"/>
      <c r="H55" s="10" t="s">
        <v>47</v>
      </c>
      <c r="I55" s="9">
        <v>2</v>
      </c>
    </row>
    <row r="56" spans="2:9" ht="28.5">
      <c r="B56" s="1"/>
      <c r="C56" s="1" t="str">
        <f>IFERROR(TEXT(TimeSheet21418223546[[#This Row],[Date]],"aaaa"), "")</f>
        <v>Friday</v>
      </c>
      <c r="D56" s="8">
        <v>45807</v>
      </c>
      <c r="E56" s="9"/>
      <c r="F56" s="9"/>
      <c r="G56" s="9"/>
      <c r="H56" s="20" t="s">
        <v>50</v>
      </c>
      <c r="I56" s="9">
        <v>2</v>
      </c>
    </row>
    <row r="57" spans="2:9">
      <c r="B57" s="1"/>
      <c r="C57" s="1" t="s">
        <v>43</v>
      </c>
      <c r="D57" s="8">
        <v>45808</v>
      </c>
      <c r="E57" s="9"/>
      <c r="F57" s="9"/>
      <c r="G57" s="9"/>
      <c r="H57" s="10"/>
      <c r="I57" s="9"/>
    </row>
    <row r="58" spans="2:9" ht="15">
      <c r="B58" s="1"/>
      <c r="C58" s="1" t="s">
        <v>44</v>
      </c>
      <c r="D58" s="8">
        <v>45809</v>
      </c>
      <c r="E58" s="12"/>
      <c r="F58" s="12">
        <f>IFERROR(SUM(F51:F57), "")</f>
        <v>0</v>
      </c>
      <c r="G58" s="12">
        <f>IFERROR(SUM(G51:G57), "")</f>
        <v>0</v>
      </c>
      <c r="H58" s="17"/>
      <c r="I58" s="17"/>
    </row>
    <row r="59" spans="2:9" ht="15">
      <c r="B59" s="1"/>
      <c r="C59" s="1"/>
      <c r="D59" s="8"/>
      <c r="E59" s="12"/>
      <c r="F59" s="12"/>
      <c r="G59" s="12"/>
      <c r="H59" s="19"/>
      <c r="I59" s="17"/>
    </row>
    <row r="60" spans="2:9" ht="17.25" thickBot="1">
      <c r="B60" s="1"/>
      <c r="C60" s="1"/>
      <c r="D60" s="11" t="s">
        <v>9</v>
      </c>
      <c r="E60" s="18"/>
      <c r="F60" s="18">
        <f>IFERROR(SUM(F52:F59), "")</f>
        <v>0</v>
      </c>
      <c r="G60" s="18">
        <f>IFERROR(SUM(G52:G59), "")</f>
        <v>0</v>
      </c>
      <c r="H60" s="18">
        <f>IFERROR(SUM(H52:H59), "")</f>
        <v>0</v>
      </c>
      <c r="I60" s="12">
        <v>4</v>
      </c>
    </row>
    <row r="61" spans="2:9" ht="15" thickTop="1">
      <c r="B61" s="1"/>
      <c r="C61" s="1"/>
      <c r="D61" s="1"/>
      <c r="E61" s="53"/>
      <c r="F61" s="53"/>
      <c r="G61" s="53"/>
      <c r="H61" s="53"/>
      <c r="I61" s="36"/>
    </row>
    <row r="62" spans="2:9">
      <c r="B62" s="1"/>
      <c r="C62" s="1"/>
      <c r="D62" s="1"/>
      <c r="E62" s="56" t="s">
        <v>21</v>
      </c>
      <c r="F62" s="43"/>
      <c r="G62" s="43"/>
      <c r="H62" s="43"/>
      <c r="I62" s="32" t="s">
        <v>49</v>
      </c>
    </row>
    <row r="63" spans="2:9">
      <c r="C63" s="1"/>
      <c r="D63" s="1"/>
      <c r="E63" s="1"/>
      <c r="F63" s="1"/>
      <c r="G63" s="1"/>
      <c r="H63" s="1"/>
      <c r="I63" s="1"/>
    </row>
  </sheetData>
  <mergeCells count="18">
    <mergeCell ref="B1:H1"/>
    <mergeCell ref="C3:D3"/>
    <mergeCell ref="G3:H3"/>
    <mergeCell ref="C4:D4"/>
    <mergeCell ref="D16:G16"/>
    <mergeCell ref="E61:H61"/>
    <mergeCell ref="E62:H62"/>
    <mergeCell ref="N16:Q16"/>
    <mergeCell ref="N17:Q17"/>
    <mergeCell ref="D40:G40"/>
    <mergeCell ref="B24:H24"/>
    <mergeCell ref="C26:D26"/>
    <mergeCell ref="G26:H26"/>
    <mergeCell ref="C27:D27"/>
    <mergeCell ref="D39:G39"/>
    <mergeCell ref="D17:G17"/>
    <mergeCell ref="N39:Q39"/>
    <mergeCell ref="N40:Q40"/>
  </mergeCells>
  <dataValidations count="19">
    <dataValidation allowBlank="1" showInputMessage="1" showErrorMessage="1" prompt="Create a Weekly Time Sheet in this worksheet. Total Hours and Total Pay are automatically calculated at end of TimeSheet table" sqref="A1 A24 K1 K24 B46"/>
    <dataValidation allowBlank="1" showInputMessage="1" showErrorMessage="1" prompt="Title of this worksheet is in this cell" sqref="B1:H1 B24:H24 L1:R1 L24:R24 C46:I46"/>
    <dataValidation allowBlank="1" showInputMessage="1" showErrorMessage="1" prompt="Enter Company Name in this cell. Enter employee details in cells below and Week ending date in cell C5" sqref="B2 B25 L2 L25 C47"/>
    <dataValidation allowBlank="1" showInputMessage="1" showErrorMessage="1" prompt="Enter Employee name in cell at right" sqref="B3 B26 L3 L26 C48"/>
    <dataValidation allowBlank="1" showInputMessage="1" showErrorMessage="1" prompt="Enter Employee name in this cell" sqref="C3:D3 C26:D26 M3:N3 M26:N26 D48:E48"/>
    <dataValidation allowBlank="1" showInputMessage="1" showErrorMessage="1" prompt="Enter Employee phone number in cell at right" sqref="F3 F26 P3 P26 G48"/>
    <dataValidation allowBlank="1" showInputMessage="1" showErrorMessage="1" prompt="Enter Employee phone number in this cell" sqref="G3:H3 G26:H26 Q3:R3 Q26:R26 H48:I48"/>
    <dataValidation allowBlank="1" showInputMessage="1" showErrorMessage="1" prompt="Enter Regular Hours in this column under this heading" sqref="D6 D29 N6 N29 E51"/>
    <dataValidation allowBlank="1" showInputMessage="1" showErrorMessage="1" prompt="Date is automatically updated in this column under this heading based on Week ending date in cell C5" sqref="C6 C29 M6 M29 D51"/>
    <dataValidation allowBlank="1" showInputMessage="1" showErrorMessage="1" prompt="Enter Overtime Hours in this column under this heading" sqref="E6 E29 O6 O29 F51"/>
    <dataValidation allowBlank="1" showInputMessage="1" showErrorMessage="1" prompt="Enter Sick hours in this column under this heading" sqref="F6 F29 P6 P29 G51"/>
    <dataValidation allowBlank="1" showInputMessage="1" showErrorMessage="1" prompt="Enter Vacation hours in this column under this heading" sqref="G6 G29 Q6 Q29 H51"/>
    <dataValidation allowBlank="1" showInputMessage="1" showErrorMessage="1" prompt="Total Hours for each weekday are automatically calculated in this column under this heading" sqref="H6 H29 R6 R29 I51"/>
    <dataValidation allowBlank="1" showInputMessage="1" showErrorMessage="1" prompt="Total hours for the entire period are automatically calculated in cells at right" sqref="C15 C38 M15 M38 D60"/>
    <dataValidation allowBlank="1" showInputMessage="1" showErrorMessage="1" prompt="Enter Employee signature in this cell" sqref="D16:G16 D39:G39 N16:Q16 N39:Q39 E61:H61"/>
    <dataValidation allowBlank="1" showInputMessage="1" showErrorMessage="1" prompt="Enter Date in this cell" sqref="H16 H39 R16 R39 I61"/>
    <dataValidation allowBlank="1" showInputMessage="1" showErrorMessage="1" prompt="Enter Week ending date in cell at right" sqref="B4 B27 L4 L27 C49"/>
    <dataValidation allowBlank="1" showInputMessage="1" showErrorMessage="1" prompt="Enter Week ending date in this cell" sqref="C4 C27 M4 M27 D49"/>
    <dataValidation allowBlank="1" showInputMessage="1" showErrorMessage="1" prompt="Weekdays are automatically updated in this column under this heading" sqref="B6 B29 L6 L29 C51"/>
  </dataValidations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tableParts count="5">
    <tablePart r:id="rId4"/>
    <tablePart r:id="rId5"/>
    <tablePart r:id="rId6"/>
    <tablePart r:id="rId7"/>
    <tablePart r:id="rId8"/>
  </tablePar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3:J44"/>
  <sheetViews>
    <sheetView tabSelected="1" topLeftCell="B25" workbookViewId="0">
      <selection activeCell="E39" sqref="E39"/>
    </sheetView>
  </sheetViews>
  <sheetFormatPr defaultRowHeight="14.25"/>
  <cols>
    <col min="2" max="2" width="10.875" customWidth="1"/>
    <col min="3" max="3" width="13" customWidth="1"/>
    <col min="4" max="4" width="14.125" customWidth="1"/>
    <col min="5" max="5" width="13" customWidth="1"/>
    <col min="8" max="8" width="11.375" customWidth="1"/>
    <col min="9" max="9" width="10.625" customWidth="1"/>
  </cols>
  <sheetData>
    <row r="3" spans="2:9" ht="24" thickBot="1">
      <c r="B3" s="1"/>
      <c r="C3" s="33" t="s">
        <v>0</v>
      </c>
      <c r="D3" s="33"/>
      <c r="E3" s="33"/>
      <c r="F3" s="33"/>
      <c r="G3" s="33"/>
      <c r="H3" s="33"/>
      <c r="I3" s="33"/>
    </row>
    <row r="4" spans="2:9" ht="20.25" thickBot="1">
      <c r="B4" s="14" t="e">
        <f>'April 25'!B9+'May 25'!I17</f>
        <v>#VALUE!</v>
      </c>
      <c r="C4" s="2">
        <f>' Feb 25'!C9</f>
        <v>45691</v>
      </c>
      <c r="D4" s="1"/>
      <c r="E4" s="1"/>
      <c r="F4" s="1"/>
      <c r="G4" s="1"/>
      <c r="H4" s="1"/>
      <c r="I4" s="1"/>
    </row>
    <row r="5" spans="2:9" ht="29.25" thickBot="1">
      <c r="B5" s="1"/>
      <c r="C5" s="3" t="s">
        <v>1</v>
      </c>
      <c r="D5" s="35" t="s">
        <v>14</v>
      </c>
      <c r="E5" s="35"/>
      <c r="F5" s="1"/>
      <c r="G5" s="4"/>
      <c r="H5" s="34"/>
      <c r="I5" s="34"/>
    </row>
    <row r="6" spans="2:9" ht="15.75" thickBot="1">
      <c r="B6" s="1"/>
      <c r="C6" s="5" t="s">
        <v>2</v>
      </c>
      <c r="D6" s="36">
        <v>45807</v>
      </c>
      <c r="E6" s="36"/>
      <c r="F6" s="1"/>
      <c r="G6" s="1"/>
      <c r="H6" s="1"/>
      <c r="I6" s="1"/>
    </row>
    <row r="7" spans="2:9">
      <c r="B7" s="1"/>
      <c r="C7" s="1"/>
      <c r="D7" s="1"/>
      <c r="E7" s="1"/>
      <c r="F7" s="1"/>
      <c r="G7" s="1"/>
      <c r="H7" s="1"/>
      <c r="I7" s="1"/>
    </row>
    <row r="8" spans="2:9" ht="42.75">
      <c r="B8" s="1"/>
      <c r="C8" s="7" t="s">
        <v>3</v>
      </c>
      <c r="D8" s="7" t="s">
        <v>4</v>
      </c>
      <c r="E8" s="1" t="s">
        <v>12</v>
      </c>
      <c r="F8" s="1" t="s">
        <v>11</v>
      </c>
      <c r="G8" s="1" t="s">
        <v>6</v>
      </c>
      <c r="H8" s="1" t="s">
        <v>7</v>
      </c>
      <c r="I8" s="1" t="s">
        <v>8</v>
      </c>
    </row>
    <row r="9" spans="2:9">
      <c r="B9" s="1"/>
      <c r="C9" s="1" t="str">
        <f>IFERROR(TEXT(TimeSheet2141822354610[[#This Row],[Date]],"aaaa"), "")</f>
        <v>Monday</v>
      </c>
      <c r="D9" s="8">
        <v>45803</v>
      </c>
      <c r="E9" s="9"/>
      <c r="F9" s="9"/>
      <c r="G9" s="9"/>
      <c r="H9" s="10"/>
      <c r="I9" s="9">
        <f>IFERROR(SUM(E9:H9), "")</f>
        <v>0</v>
      </c>
    </row>
    <row r="10" spans="2:9">
      <c r="B10" s="1"/>
      <c r="C10" s="1" t="str">
        <f>IFERROR(TEXT(TimeSheet2141822354610[[#This Row],[Date]],"aaaa"), "")</f>
        <v>Tuesday</v>
      </c>
      <c r="D10" s="8">
        <v>45804</v>
      </c>
      <c r="E10" s="9"/>
      <c r="F10" s="9"/>
      <c r="G10" s="9"/>
      <c r="H10" s="10"/>
      <c r="I10" s="9"/>
    </row>
    <row r="11" spans="2:9">
      <c r="B11" s="1"/>
      <c r="C11" s="1" t="str">
        <f>IFERROR(TEXT(TimeSheet2141822354610[[#This Row],[Date]],"aaaa"), "")</f>
        <v>Wednesday</v>
      </c>
      <c r="D11" s="8">
        <v>45805</v>
      </c>
      <c r="E11" s="9">
        <f>SUBTOTAL(109,'June 25'!$E$9:$E$10)</f>
        <v>0</v>
      </c>
      <c r="F11" s="9"/>
      <c r="G11" s="9">
        <f>SUBTOTAL(109,'June 25'!$G$9:$G$10)</f>
        <v>0</v>
      </c>
      <c r="H11" s="20"/>
      <c r="I11" s="9"/>
    </row>
    <row r="12" spans="2:9">
      <c r="B12" s="1"/>
      <c r="C12" s="1" t="str">
        <f>IFERROR(TEXT(TimeSheet2141822354610[[#This Row],[Date]],"aaaa"), "")</f>
        <v>Thursday</v>
      </c>
      <c r="D12" s="8">
        <v>45806</v>
      </c>
      <c r="E12" s="9">
        <f>SUBTOTAL(109,'June 25'!$E$9:$E$10)</f>
        <v>0</v>
      </c>
      <c r="F12" s="9"/>
      <c r="G12" s="9">
        <f>SUBTOTAL(109,'June 25'!$G$9:$G$10)</f>
        <v>0</v>
      </c>
      <c r="H12" s="10" t="s">
        <v>47</v>
      </c>
      <c r="I12" s="9">
        <v>2</v>
      </c>
    </row>
    <row r="13" spans="2:9" ht="28.5">
      <c r="B13" s="1"/>
      <c r="C13" s="1" t="str">
        <f>IFERROR(TEXT(TimeSheet2141822354610[[#This Row],[Date]],"aaaa"), "")</f>
        <v>Friday</v>
      </c>
      <c r="D13" s="8">
        <v>45807</v>
      </c>
      <c r="E13" s="9">
        <f>SUBTOTAL(109,'June 25'!$E$9:$E$10)</f>
        <v>0</v>
      </c>
      <c r="F13" s="9"/>
      <c r="G13" s="9">
        <f>SUBTOTAL(109,'June 25'!$G$9:$G$10)</f>
        <v>0</v>
      </c>
      <c r="H13" s="20" t="s">
        <v>50</v>
      </c>
      <c r="I13" s="9">
        <v>2</v>
      </c>
    </row>
    <row r="14" spans="2:9">
      <c r="B14" s="1"/>
      <c r="C14" s="1" t="s">
        <v>43</v>
      </c>
      <c r="D14" s="8">
        <v>45808</v>
      </c>
      <c r="E14" s="9">
        <f>SUBTOTAL(109,'June 25'!$E$9:$E$10)</f>
        <v>0</v>
      </c>
      <c r="F14" s="9"/>
      <c r="G14" s="9">
        <f>SUBTOTAL(109,'June 25'!$G$9:$G$10)</f>
        <v>0</v>
      </c>
      <c r="H14" s="10"/>
      <c r="I14" s="9"/>
    </row>
    <row r="15" spans="2:9" ht="15">
      <c r="B15" s="1"/>
      <c r="C15" s="1" t="s">
        <v>44</v>
      </c>
      <c r="D15" s="8">
        <v>45809</v>
      </c>
      <c r="E15" s="12">
        <f>SUBTOTAL(109,'June 25'!$E$9:$E$10)</f>
        <v>0</v>
      </c>
      <c r="F15" s="12">
        <f>IFERROR(SUM(F8:F14), "")</f>
        <v>0</v>
      </c>
      <c r="G15" s="12">
        <f>SUBTOTAL(109,'June 25'!$G$9:$G$10)</f>
        <v>0</v>
      </c>
      <c r="H15" s="17"/>
      <c r="I15" s="17"/>
    </row>
    <row r="16" spans="2:9" ht="15">
      <c r="B16" s="1"/>
      <c r="C16" s="1"/>
      <c r="D16" s="8"/>
      <c r="E16" s="12">
        <f>SUBTOTAL(109,'June 25'!$E$9:$E$10)</f>
        <v>0</v>
      </c>
      <c r="F16" s="12"/>
      <c r="G16" s="12">
        <f>SUBTOTAL(109,'June 25'!$G$9:$G$10)</f>
        <v>0</v>
      </c>
      <c r="H16" s="19"/>
      <c r="I16" s="17"/>
    </row>
    <row r="17" spans="2:10" ht="17.25" thickBot="1">
      <c r="B17" s="1"/>
      <c r="C17" s="1"/>
      <c r="D17" s="11" t="s">
        <v>9</v>
      </c>
      <c r="E17" s="18">
        <f>SUBTOTAL(109,'June 25'!$E$9:$E$10)</f>
        <v>0</v>
      </c>
      <c r="F17" s="18">
        <f>IFERROR(SUM(F9:F16), "")</f>
        <v>0</v>
      </c>
      <c r="G17" s="18">
        <f>IFERROR(SUM(G9:G16), "")</f>
        <v>0</v>
      </c>
      <c r="H17" s="18">
        <f>IFERROR(SUM(H9:H16), "")</f>
        <v>0</v>
      </c>
      <c r="I17" s="12">
        <v>4</v>
      </c>
    </row>
    <row r="18" spans="2:10" ht="15" thickTop="1">
      <c r="B18" s="1"/>
      <c r="C18" s="1"/>
      <c r="D18" s="1"/>
      <c r="E18" s="53" t="s">
        <v>51</v>
      </c>
      <c r="F18" s="53"/>
      <c r="G18" s="53"/>
      <c r="H18" s="53"/>
      <c r="I18" s="36"/>
    </row>
    <row r="19" spans="2:10">
      <c r="B19" s="1"/>
      <c r="C19" s="1"/>
      <c r="D19" s="1"/>
      <c r="E19" s="57">
        <f>SUBTOTAL(109,'June 25'!$E$9:$E$10)</f>
        <v>0</v>
      </c>
      <c r="F19" s="58"/>
      <c r="G19" s="58"/>
      <c r="H19" s="58"/>
      <c r="I19" s="32" t="s">
        <v>49</v>
      </c>
    </row>
    <row r="20" spans="2:10">
      <c r="C20" s="1"/>
      <c r="D20" s="1"/>
      <c r="E20" s="1"/>
      <c r="F20" s="1"/>
      <c r="G20" s="1"/>
      <c r="H20" s="1"/>
      <c r="I20" s="1"/>
    </row>
    <row r="27" spans="2:10" ht="24" thickBot="1">
      <c r="C27" s="1"/>
      <c r="D27" s="38" t="s">
        <v>0</v>
      </c>
      <c r="E27" s="38"/>
      <c r="F27" s="38"/>
      <c r="G27" s="38"/>
      <c r="H27" s="38"/>
      <c r="I27" s="38"/>
      <c r="J27" s="38"/>
    </row>
    <row r="28" spans="2:10" ht="20.25" thickBot="1">
      <c r="C28" s="14">
        <f>'April 25'!C33+'May 25'!J41</f>
        <v>0</v>
      </c>
      <c r="D28" s="2">
        <f>' Feb 25'!D33</f>
        <v>0</v>
      </c>
      <c r="E28" s="1"/>
      <c r="F28" s="1"/>
      <c r="G28" s="1"/>
      <c r="H28" s="1"/>
      <c r="I28" s="1"/>
      <c r="J28" s="1"/>
    </row>
    <row r="29" spans="2:10" ht="43.5" thickBot="1">
      <c r="C29" s="1"/>
      <c r="D29" s="3" t="s">
        <v>1</v>
      </c>
      <c r="E29" s="39" t="s">
        <v>14</v>
      </c>
      <c r="F29" s="39"/>
      <c r="G29" s="1"/>
      <c r="H29" s="4"/>
      <c r="I29" s="40"/>
      <c r="J29" s="40"/>
    </row>
    <row r="30" spans="2:10" ht="15.75" thickBot="1">
      <c r="C30" s="1"/>
      <c r="D30" s="5" t="s">
        <v>2</v>
      </c>
      <c r="E30" s="41">
        <v>45807</v>
      </c>
      <c r="F30" s="41"/>
      <c r="G30" s="1"/>
      <c r="H30" s="1"/>
      <c r="I30" s="1"/>
      <c r="J30" s="1"/>
    </row>
    <row r="31" spans="2:10">
      <c r="C31" s="1"/>
      <c r="D31" s="1"/>
      <c r="E31" s="1"/>
      <c r="F31" s="1"/>
      <c r="G31" s="1"/>
      <c r="H31" s="1"/>
      <c r="I31" s="1"/>
      <c r="J31" s="1"/>
    </row>
    <row r="32" spans="2:10" ht="42.75">
      <c r="C32" s="1"/>
      <c r="D32" s="7" t="s">
        <v>3</v>
      </c>
      <c r="E32" s="7" t="s">
        <v>4</v>
      </c>
      <c r="F32" s="1" t="s">
        <v>12</v>
      </c>
      <c r="G32" s="1" t="s">
        <v>11</v>
      </c>
      <c r="H32" s="1" t="s">
        <v>6</v>
      </c>
      <c r="I32" s="1" t="s">
        <v>7</v>
      </c>
      <c r="J32" s="1" t="s">
        <v>8</v>
      </c>
    </row>
    <row r="33" spans="3:10">
      <c r="C33" s="1"/>
      <c r="D33" s="1" t="str">
        <f>IFERROR(TEXT(TimeSheet214182235461011[[#This Row],[Date]],"aaaa"), "")</f>
        <v>Monday</v>
      </c>
      <c r="E33" s="8">
        <v>45810</v>
      </c>
      <c r="F33" s="9"/>
      <c r="G33" s="9"/>
      <c r="H33" s="9"/>
      <c r="I33" s="10" t="s">
        <v>54</v>
      </c>
      <c r="J33" s="9">
        <v>3</v>
      </c>
    </row>
    <row r="34" spans="3:10">
      <c r="C34" s="1"/>
      <c r="D34" s="1" t="str">
        <f>IFERROR(TEXT(TimeSheet214182235461011[[#This Row],[Date]],"aaaa"), "")</f>
        <v>Tuesday</v>
      </c>
      <c r="E34" s="8">
        <v>45811</v>
      </c>
      <c r="F34" s="9"/>
      <c r="G34" s="9"/>
      <c r="H34" s="9"/>
      <c r="I34" s="10" t="s">
        <v>52</v>
      </c>
      <c r="J34" s="9">
        <v>1</v>
      </c>
    </row>
    <row r="35" spans="3:10" ht="57">
      <c r="C35" s="1"/>
      <c r="D35" s="1" t="str">
        <f>IFERROR(TEXT(TimeSheet214182235461011[[#This Row],[Date]],"aaaa"), "")</f>
        <v>Wednesday</v>
      </c>
      <c r="E35" s="8">
        <v>45812</v>
      </c>
      <c r="F35" s="9">
        <f>SUBTOTAL(109,'June 25'!$E$9:$E$10)</f>
        <v>0</v>
      </c>
      <c r="G35" s="9"/>
      <c r="H35" s="9">
        <f>SUBTOTAL(109,'June 25'!$G$9:$G$10)</f>
        <v>0</v>
      </c>
      <c r="I35" s="20" t="s">
        <v>53</v>
      </c>
      <c r="J35" s="9">
        <v>1</v>
      </c>
    </row>
    <row r="36" spans="3:10">
      <c r="C36" s="1"/>
      <c r="D36" s="1" t="str">
        <f>IFERROR(TEXT(TimeSheet214182235461011[[#This Row],[Date]],"aaaa"), "")</f>
        <v>Thursday</v>
      </c>
      <c r="E36" s="8">
        <v>45813</v>
      </c>
      <c r="F36" s="9">
        <f>SUBTOTAL(109,'June 25'!$E$9:$E$10)</f>
        <v>0</v>
      </c>
      <c r="G36" s="9"/>
      <c r="H36" s="9">
        <f>SUBTOTAL(109,'June 25'!$G$9:$G$10)</f>
        <v>0</v>
      </c>
      <c r="I36" s="10" t="s">
        <v>47</v>
      </c>
      <c r="J36" s="9">
        <v>1</v>
      </c>
    </row>
    <row r="37" spans="3:10" ht="28.5">
      <c r="C37" s="1"/>
      <c r="D37" s="1" t="str">
        <f>IFERROR(TEXT(TimeSheet214182235461011[[#This Row],[Date]],"aaaa"), "")</f>
        <v>Friday</v>
      </c>
      <c r="E37" s="8">
        <v>45814</v>
      </c>
      <c r="F37" s="9">
        <f>SUBTOTAL(109,'June 25'!$E$9:$E$10)</f>
        <v>0</v>
      </c>
      <c r="G37" s="9"/>
      <c r="H37" s="9">
        <f>SUBTOTAL(109,'June 25'!$G$9:$G$10)</f>
        <v>0</v>
      </c>
      <c r="I37" s="20" t="s">
        <v>47</v>
      </c>
      <c r="J37" s="9">
        <v>1.3</v>
      </c>
    </row>
    <row r="38" spans="3:10">
      <c r="C38" s="1"/>
      <c r="D38" s="1" t="s">
        <v>43</v>
      </c>
      <c r="E38" s="8">
        <v>45815</v>
      </c>
      <c r="F38" s="9">
        <f>SUBTOTAL(109,'June 25'!$E$9:$E$10)</f>
        <v>0</v>
      </c>
      <c r="G38" s="9"/>
      <c r="H38" s="9">
        <f>SUBTOTAL(109,'June 25'!$G$9:$G$10)</f>
        <v>0</v>
      </c>
      <c r="I38" s="10"/>
      <c r="J38" s="9"/>
    </row>
    <row r="39" spans="3:10" ht="15">
      <c r="C39" s="1"/>
      <c r="D39" s="1" t="s">
        <v>44</v>
      </c>
      <c r="E39" s="8">
        <v>45816</v>
      </c>
      <c r="F39" s="12">
        <f>SUBTOTAL(109,'June 25'!$E$9:$E$10)</f>
        <v>0</v>
      </c>
      <c r="G39" s="12">
        <f>IFERROR(SUM(G32:G38), "")</f>
        <v>0</v>
      </c>
      <c r="H39" s="12">
        <f>SUBTOTAL(109,'June 25'!$G$9:$G$10)</f>
        <v>0</v>
      </c>
      <c r="I39" s="17"/>
      <c r="J39" s="17"/>
    </row>
    <row r="40" spans="3:10" ht="15">
      <c r="C40" s="1"/>
      <c r="D40" s="1"/>
      <c r="E40" s="8"/>
      <c r="F40" s="12">
        <f>SUBTOTAL(109,'June 25'!$E$9:$E$10)</f>
        <v>0</v>
      </c>
      <c r="G40" s="12"/>
      <c r="H40" s="12">
        <f>SUBTOTAL(109,'June 25'!$G$9:$G$10)</f>
        <v>0</v>
      </c>
      <c r="I40" s="19"/>
      <c r="J40" s="17"/>
    </row>
    <row r="41" spans="3:10" ht="17.25" thickBot="1">
      <c r="C41" s="1"/>
      <c r="D41" s="1"/>
      <c r="E41" s="11" t="s">
        <v>9</v>
      </c>
      <c r="F41" s="18">
        <f>SUBTOTAL(109,'June 25'!$E$9:$E$10)</f>
        <v>0</v>
      </c>
      <c r="G41" s="18">
        <f>IFERROR(SUM(G33:G40), "")</f>
        <v>0</v>
      </c>
      <c r="H41" s="18">
        <f>IFERROR(SUM(H33:H40), "")</f>
        <v>0</v>
      </c>
      <c r="I41" s="18">
        <f>IFERROR(SUM(I33:I40), "")</f>
        <v>0</v>
      </c>
      <c r="J41" s="12">
        <v>7</v>
      </c>
    </row>
    <row r="42" spans="3:10" ht="15" thickTop="1">
      <c r="C42" s="1"/>
      <c r="D42" s="1"/>
      <c r="E42" s="1"/>
      <c r="F42" s="53" t="s">
        <v>51</v>
      </c>
      <c r="G42" s="53"/>
      <c r="H42" s="53"/>
      <c r="I42" s="53"/>
      <c r="J42" s="41"/>
    </row>
    <row r="43" spans="3:10">
      <c r="C43" s="1"/>
      <c r="D43" s="1"/>
      <c r="E43" s="1"/>
      <c r="F43" s="57">
        <f>SUBTOTAL(109,'June 25'!$E$9:$E$10)</f>
        <v>0</v>
      </c>
      <c r="G43" s="58"/>
      <c r="H43" s="58"/>
      <c r="I43" s="58"/>
      <c r="J43" s="37" t="s">
        <v>49</v>
      </c>
    </row>
    <row r="44" spans="3:10">
      <c r="D44" s="1"/>
      <c r="E44" s="1"/>
      <c r="F44" s="1"/>
      <c r="G44" s="1"/>
      <c r="H44" s="1"/>
      <c r="I44" s="1"/>
      <c r="J44" s="1"/>
    </row>
  </sheetData>
  <mergeCells count="4">
    <mergeCell ref="E18:H18"/>
    <mergeCell ref="E19:H19"/>
    <mergeCell ref="F42:I42"/>
    <mergeCell ref="F43:I43"/>
  </mergeCells>
  <dataValidations count="19">
    <dataValidation allowBlank="1" showInputMessage="1" showErrorMessage="1" prompt="Weekdays are automatically updated in this column under this heading" sqref="C8 D32"/>
    <dataValidation allowBlank="1" showInputMessage="1" showErrorMessage="1" prompt="Enter Week ending date in this cell" sqref="D6 E30"/>
    <dataValidation allowBlank="1" showInputMessage="1" showErrorMessage="1" prompt="Enter Week ending date in cell at right" sqref="C6 D30"/>
    <dataValidation allowBlank="1" showInputMessage="1" showErrorMessage="1" prompt="Enter Date in this cell" sqref="I18 J42"/>
    <dataValidation allowBlank="1" showInputMessage="1" showErrorMessage="1" prompt="Enter Employee signature in this cell" sqref="E18:H18 F42:I42"/>
    <dataValidation allowBlank="1" showInputMessage="1" showErrorMessage="1" prompt="Total hours for the entire period are automatically calculated in cells at right" sqref="D17 E41"/>
    <dataValidation allowBlank="1" showInputMessage="1" showErrorMessage="1" prompt="Total Hours for each weekday are automatically calculated in this column under this heading" sqref="I8 J32"/>
    <dataValidation allowBlank="1" showInputMessage="1" showErrorMessage="1" prompt="Enter Vacation hours in this column under this heading" sqref="H8 I32"/>
    <dataValidation allowBlank="1" showInputMessage="1" showErrorMessage="1" prompt="Enter Sick hours in this column under this heading" sqref="G8 H32"/>
    <dataValidation allowBlank="1" showInputMessage="1" showErrorMessage="1" prompt="Enter Overtime Hours in this column under this heading" sqref="F8 G32"/>
    <dataValidation allowBlank="1" showInputMessage="1" showErrorMessage="1" prompt="Date is automatically updated in this column under this heading based on Week ending date in cell C5" sqref="D8 E32"/>
    <dataValidation allowBlank="1" showInputMessage="1" showErrorMessage="1" prompt="Enter Regular Hours in this column under this heading" sqref="E8 F32"/>
    <dataValidation allowBlank="1" showInputMessage="1" showErrorMessage="1" prompt="Enter Employee phone number in this cell" sqref="H5:I5 I29:J29"/>
    <dataValidation allowBlank="1" showInputMessage="1" showErrorMessage="1" prompt="Enter Employee phone number in cell at right" sqref="G5 H29"/>
    <dataValidation allowBlank="1" showInputMessage="1" showErrorMessage="1" prompt="Enter Employee name in this cell" sqref="D5:E5 E29:F29"/>
    <dataValidation allowBlank="1" showInputMessage="1" showErrorMessage="1" prompt="Enter Employee name in cell at right" sqref="C5 D29"/>
    <dataValidation allowBlank="1" showInputMessage="1" showErrorMessage="1" prompt="Enter Company Name in this cell. Enter employee details in cells below and Week ending date in cell C5" sqref="C4 D28"/>
    <dataValidation allowBlank="1" showInputMessage="1" showErrorMessage="1" prompt="Title of this worksheet is in this cell" sqref="C3:I3 D27:J27"/>
    <dataValidation allowBlank="1" showInputMessage="1" showErrorMessage="1" prompt="Create a Weekly Time Sheet in this worksheet. Total Hours and Total Pay are automatically calculated at end of TimeSheet table" sqref="B3 C27"/>
  </dataValidations>
  <pageMargins left="0.7" right="0.7" top="0.75" bottom="0.75" header="0.3" footer="0.3"/>
  <drawing r:id="rId1"/>
  <legacy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 Feb 25</vt:lpstr>
      <vt:lpstr>March 25</vt:lpstr>
      <vt:lpstr>April 25</vt:lpstr>
      <vt:lpstr>May 25</vt:lpstr>
      <vt:lpstr>June 25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Thembeni Mazamisa</cp:lastModifiedBy>
  <cp:lastPrinted>2025-05-17T19:13:14Z</cp:lastPrinted>
  <dcterms:created xsi:type="dcterms:W3CDTF">2025-05-07T08:26:55Z</dcterms:created>
  <dcterms:modified xsi:type="dcterms:W3CDTF">2025-06-07T19:00:46Z</dcterms:modified>
</cp:coreProperties>
</file>