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comments4.xml" ContentType="application/vnd.openxmlformats-officedocument.spreadsheetml.comments+xml"/>
  <Override PartName="/xl/drawings/drawing5.xml" ContentType="application/vnd.openxmlformats-officedocument.drawing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comments5.xml" ContentType="application/vnd.openxmlformats-officedocument.spreadsheetml.comments+xml"/>
  <Override PartName="/xl/drawings/drawing6.xml" ContentType="application/vnd.openxmlformats-officedocument.drawing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tables/table26.xml" ContentType="application/vnd.openxmlformats-officedocument.spreadsheetml.table+xml"/>
  <Override PartName="/xl/tables/table27.xml" ContentType="application/vnd.openxmlformats-officedocument.spreadsheetml.table+xml"/>
  <Override PartName="/xl/comments6.xml" ContentType="application/vnd.openxmlformats-officedocument.spreadsheetml.comments+xml"/>
  <Override PartName="/xl/drawings/drawing7.xml" ContentType="application/vnd.openxmlformats-officedocument.drawing+xml"/>
  <Override PartName="/xl/tables/table28.xml" ContentType="application/vnd.openxmlformats-officedocument.spreadsheetml.table+xml"/>
  <Override PartName="/xl/tables/table29.xml" ContentType="application/vnd.openxmlformats-officedocument.spreadsheetml.table+xml"/>
  <Override PartName="/xl/tables/table30.xml" ContentType="application/vnd.openxmlformats-officedocument.spreadsheetml.table+xml"/>
  <Override PartName="/xl/tables/table31.xml" ContentType="application/vnd.openxmlformats-officedocument.spreadsheetml.table+xml"/>
  <Override PartName="/xl/comments7.xml" ContentType="application/vnd.openxmlformats-officedocument.spreadsheetml.comments+xml"/>
  <Override PartName="/xl/drawings/drawing8.xml" ContentType="application/vnd.openxmlformats-officedocument.drawing+xml"/>
  <Override PartName="/xl/tables/table32.xml" ContentType="application/vnd.openxmlformats-officedocument.spreadsheetml.table+xml"/>
  <Override PartName="/xl/tables/table33.xml" ContentType="application/vnd.openxmlformats-officedocument.spreadsheetml.table+xml"/>
  <Override PartName="/xl/tables/table34.xml" ContentType="application/vnd.openxmlformats-officedocument.spreadsheetml.table+xml"/>
  <Override PartName="/xl/comments8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hembeni Mazamisa\Documents\Documents\Documents\Thembeni Mazamisa\My Documents\Consulting\EU\AGRO MOCKS\Timesheets\"/>
    </mc:Choice>
  </mc:AlternateContent>
  <bookViews>
    <workbookView xWindow="0" yWindow="0" windowWidth="20490" windowHeight="7230" firstSheet="2" activeTab="7"/>
  </bookViews>
  <sheets>
    <sheet name=" Feb 25" sheetId="1" r:id="rId1"/>
    <sheet name="March 25" sheetId="2" r:id="rId2"/>
    <sheet name="April 25" sheetId="3" r:id="rId3"/>
    <sheet name="May 25" sheetId="6" r:id="rId4"/>
    <sheet name="June 25" sheetId="7" r:id="rId5"/>
    <sheet name="July 2025" sheetId="8" r:id="rId6"/>
    <sheet name="August 25" sheetId="9" r:id="rId7"/>
    <sheet name="September 25" sheetId="10" r:id="rId8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0" i="10" l="1"/>
  <c r="H38" i="10"/>
  <c r="E38" i="10"/>
  <c r="G37" i="10"/>
  <c r="E37" i="10"/>
  <c r="G36" i="10"/>
  <c r="F36" i="10"/>
  <c r="F38" i="10" s="1"/>
  <c r="E36" i="10"/>
  <c r="G35" i="10"/>
  <c r="E35" i="10"/>
  <c r="G34" i="10"/>
  <c r="E34" i="10"/>
  <c r="G33" i="10"/>
  <c r="E33" i="10"/>
  <c r="G32" i="10"/>
  <c r="E32" i="10"/>
  <c r="C31" i="10"/>
  <c r="C30" i="10"/>
  <c r="C25" i="10"/>
  <c r="B25" i="10"/>
  <c r="G38" i="10" l="1"/>
  <c r="P19" i="10"/>
  <c r="S17" i="10"/>
  <c r="P17" i="10"/>
  <c r="R16" i="10"/>
  <c r="P16" i="10"/>
  <c r="R15" i="10"/>
  <c r="Q15" i="10"/>
  <c r="Q17" i="10" s="1"/>
  <c r="P15" i="10"/>
  <c r="R14" i="10"/>
  <c r="P14" i="10"/>
  <c r="R13" i="10"/>
  <c r="P13" i="10"/>
  <c r="R12" i="10"/>
  <c r="P12" i="10"/>
  <c r="R11" i="10"/>
  <c r="R17" i="10" s="1"/>
  <c r="P11" i="10"/>
  <c r="N10" i="10"/>
  <c r="T9" i="10"/>
  <c r="N9" i="10"/>
  <c r="N4" i="10"/>
  <c r="M4" i="10"/>
  <c r="E19" i="10" l="1"/>
  <c r="H17" i="10"/>
  <c r="E17" i="10"/>
  <c r="G16" i="10"/>
  <c r="E16" i="10"/>
  <c r="G15" i="10"/>
  <c r="F15" i="10"/>
  <c r="F17" i="10" s="1"/>
  <c r="E15" i="10"/>
  <c r="G14" i="10"/>
  <c r="E14" i="10"/>
  <c r="G13" i="10"/>
  <c r="E13" i="10"/>
  <c r="G12" i="10"/>
  <c r="E12" i="10"/>
  <c r="G11" i="10"/>
  <c r="E11" i="10"/>
  <c r="C10" i="10"/>
  <c r="I9" i="10"/>
  <c r="C9" i="10"/>
  <c r="C4" i="10"/>
  <c r="B4" i="10"/>
  <c r="G17" i="10" l="1"/>
  <c r="Q39" i="9"/>
  <c r="T37" i="9"/>
  <c r="Q37" i="9"/>
  <c r="S36" i="9"/>
  <c r="Q36" i="9"/>
  <c r="S35" i="9"/>
  <c r="R35" i="9"/>
  <c r="R37" i="9" s="1"/>
  <c r="Q35" i="9"/>
  <c r="S34" i="9"/>
  <c r="Q34" i="9"/>
  <c r="S33" i="9"/>
  <c r="Q33" i="9"/>
  <c r="S32" i="9"/>
  <c r="Q32" i="9"/>
  <c r="S31" i="9"/>
  <c r="S37" i="9" s="1"/>
  <c r="Q31" i="9"/>
  <c r="O30" i="9"/>
  <c r="U29" i="9"/>
  <c r="O29" i="9"/>
  <c r="O24" i="9"/>
  <c r="N24" i="9"/>
  <c r="C24" i="9"/>
  <c r="D24" i="9"/>
  <c r="D29" i="9"/>
  <c r="J29" i="9"/>
  <c r="D30" i="9"/>
  <c r="F31" i="9"/>
  <c r="H31" i="9"/>
  <c r="F32" i="9"/>
  <c r="H32" i="9"/>
  <c r="F33" i="9"/>
  <c r="H33" i="9"/>
  <c r="F34" i="9"/>
  <c r="H34" i="9"/>
  <c r="F35" i="9"/>
  <c r="G35" i="9"/>
  <c r="G37" i="9" s="1"/>
  <c r="H35" i="9"/>
  <c r="F36" i="9"/>
  <c r="H36" i="9"/>
  <c r="F37" i="9"/>
  <c r="H37" i="9"/>
  <c r="I37" i="9"/>
  <c r="F39" i="9"/>
  <c r="P19" i="9"/>
  <c r="S17" i="9"/>
  <c r="P17" i="9"/>
  <c r="R16" i="9"/>
  <c r="P16" i="9"/>
  <c r="R15" i="9"/>
  <c r="Q15" i="9"/>
  <c r="Q17" i="9" s="1"/>
  <c r="P15" i="9"/>
  <c r="R14" i="9"/>
  <c r="P14" i="9"/>
  <c r="R13" i="9"/>
  <c r="P13" i="9"/>
  <c r="R12" i="9"/>
  <c r="P12" i="9"/>
  <c r="R11" i="9"/>
  <c r="R17" i="9" s="1"/>
  <c r="P11" i="9"/>
  <c r="N10" i="9"/>
  <c r="T9" i="9"/>
  <c r="N9" i="9"/>
  <c r="N4" i="9"/>
  <c r="M4" i="9"/>
  <c r="E19" i="9" l="1"/>
  <c r="H17" i="9"/>
  <c r="E17" i="9"/>
  <c r="G16" i="9"/>
  <c r="E16" i="9"/>
  <c r="G15" i="9"/>
  <c r="F15" i="9"/>
  <c r="F17" i="9" s="1"/>
  <c r="E15" i="9"/>
  <c r="G14" i="9"/>
  <c r="E14" i="9"/>
  <c r="G13" i="9"/>
  <c r="E13" i="9"/>
  <c r="G12" i="9"/>
  <c r="E12" i="9"/>
  <c r="G11" i="9"/>
  <c r="G17" i="9" s="1"/>
  <c r="E11" i="9"/>
  <c r="C10" i="9"/>
  <c r="I9" i="9"/>
  <c r="C9" i="9"/>
  <c r="C4" i="9"/>
  <c r="B4" i="9"/>
  <c r="F61" i="8" l="1"/>
  <c r="I59" i="8"/>
  <c r="F59" i="8"/>
  <c r="H58" i="8"/>
  <c r="F58" i="8"/>
  <c r="H57" i="8"/>
  <c r="G57" i="8"/>
  <c r="G59" i="8" s="1"/>
  <c r="F57" i="8"/>
  <c r="H56" i="8"/>
  <c r="F56" i="8"/>
  <c r="H55" i="8"/>
  <c r="F55" i="8"/>
  <c r="H54" i="8"/>
  <c r="F54" i="8"/>
  <c r="H53" i="8"/>
  <c r="H59" i="8" s="1"/>
  <c r="F53" i="8"/>
  <c r="D52" i="8"/>
  <c r="J51" i="8"/>
  <c r="D51" i="8"/>
  <c r="D46" i="8"/>
  <c r="C46" i="8"/>
  <c r="Q42" i="8" l="1"/>
  <c r="T40" i="8"/>
  <c r="Q40" i="8"/>
  <c r="S39" i="8"/>
  <c r="Q39" i="8"/>
  <c r="S38" i="8"/>
  <c r="R38" i="8"/>
  <c r="R40" i="8" s="1"/>
  <c r="Q38" i="8"/>
  <c r="S37" i="8"/>
  <c r="Q37" i="8"/>
  <c r="S36" i="8"/>
  <c r="Q36" i="8"/>
  <c r="S35" i="8"/>
  <c r="Q35" i="8"/>
  <c r="S34" i="8"/>
  <c r="S40" i="8" s="1"/>
  <c r="Q34" i="8"/>
  <c r="O33" i="8"/>
  <c r="U32" i="8"/>
  <c r="O32" i="8"/>
  <c r="O27" i="8"/>
  <c r="N27" i="8"/>
  <c r="Q20" i="8"/>
  <c r="T18" i="8"/>
  <c r="Q18" i="8"/>
  <c r="S17" i="8"/>
  <c r="Q17" i="8"/>
  <c r="S16" i="8"/>
  <c r="R16" i="8"/>
  <c r="R18" i="8" s="1"/>
  <c r="Q16" i="8"/>
  <c r="S15" i="8"/>
  <c r="Q15" i="8"/>
  <c r="S14" i="8"/>
  <c r="Q14" i="8"/>
  <c r="S13" i="8"/>
  <c r="Q13" i="8"/>
  <c r="S12" i="8"/>
  <c r="S18" i="8" s="1"/>
  <c r="Q12" i="8"/>
  <c r="O11" i="8"/>
  <c r="U10" i="8"/>
  <c r="O10" i="8"/>
  <c r="O5" i="8"/>
  <c r="N5" i="8"/>
  <c r="E41" i="8" l="1"/>
  <c r="H39" i="8"/>
  <c r="E39" i="8"/>
  <c r="G38" i="8"/>
  <c r="E38" i="8"/>
  <c r="G37" i="8"/>
  <c r="F37" i="8"/>
  <c r="F39" i="8" s="1"/>
  <c r="E37" i="8"/>
  <c r="G36" i="8"/>
  <c r="E36" i="8"/>
  <c r="G35" i="8"/>
  <c r="E35" i="8"/>
  <c r="G34" i="8"/>
  <c r="E34" i="8"/>
  <c r="G33" i="8"/>
  <c r="G39" i="8" s="1"/>
  <c r="E33" i="8"/>
  <c r="C32" i="8"/>
  <c r="I31" i="8"/>
  <c r="C31" i="8"/>
  <c r="C26" i="8"/>
  <c r="B26" i="8"/>
  <c r="C8" i="8"/>
  <c r="E60" i="7"/>
  <c r="H58" i="7"/>
  <c r="E58" i="7"/>
  <c r="G57" i="7"/>
  <c r="E57" i="7"/>
  <c r="G56" i="7"/>
  <c r="F56" i="7"/>
  <c r="F58" i="7" s="1"/>
  <c r="E56" i="7"/>
  <c r="G55" i="7"/>
  <c r="E55" i="7"/>
  <c r="G54" i="7"/>
  <c r="E54" i="7"/>
  <c r="G53" i="7"/>
  <c r="E53" i="7"/>
  <c r="G52" i="7"/>
  <c r="G58" i="7" s="1"/>
  <c r="E52" i="7"/>
  <c r="I50" i="7"/>
  <c r="C45" i="7"/>
  <c r="B45" i="7"/>
  <c r="E18" i="8"/>
  <c r="H16" i="8"/>
  <c r="E16" i="8"/>
  <c r="G15" i="8"/>
  <c r="E15" i="8"/>
  <c r="G14" i="8"/>
  <c r="F14" i="8"/>
  <c r="F16" i="8" s="1"/>
  <c r="E14" i="8"/>
  <c r="G13" i="8"/>
  <c r="E13" i="8"/>
  <c r="G12" i="8"/>
  <c r="E12" i="8"/>
  <c r="G11" i="8"/>
  <c r="E11" i="8"/>
  <c r="G10" i="8"/>
  <c r="E10" i="8"/>
  <c r="C9" i="8"/>
  <c r="I8" i="8"/>
  <c r="C3" i="8"/>
  <c r="B3" i="8"/>
  <c r="G16" i="8" l="1"/>
  <c r="P44" i="7"/>
  <c r="S42" i="7"/>
  <c r="P42" i="7"/>
  <c r="R41" i="7"/>
  <c r="P41" i="7"/>
  <c r="R40" i="7"/>
  <c r="Q40" i="7"/>
  <c r="Q42" i="7" s="1"/>
  <c r="P40" i="7"/>
  <c r="R39" i="7"/>
  <c r="P39" i="7"/>
  <c r="R38" i="7"/>
  <c r="P38" i="7"/>
  <c r="N38" i="7"/>
  <c r="R37" i="7"/>
  <c r="P37" i="7"/>
  <c r="N37" i="7"/>
  <c r="R36" i="7"/>
  <c r="R42" i="7" s="1"/>
  <c r="P36" i="7"/>
  <c r="N36" i="7"/>
  <c r="N35" i="7"/>
  <c r="N34" i="7"/>
  <c r="N29" i="7"/>
  <c r="M29" i="7"/>
  <c r="O19" i="7" l="1"/>
  <c r="R17" i="7"/>
  <c r="O17" i="7"/>
  <c r="Q16" i="7"/>
  <c r="O16" i="7"/>
  <c r="Q15" i="7"/>
  <c r="P15" i="7"/>
  <c r="P17" i="7" s="1"/>
  <c r="O15" i="7"/>
  <c r="Q14" i="7"/>
  <c r="O14" i="7"/>
  <c r="Q13" i="7"/>
  <c r="O13" i="7"/>
  <c r="M13" i="7"/>
  <c r="Q12" i="7"/>
  <c r="O12" i="7"/>
  <c r="M12" i="7"/>
  <c r="Q11" i="7"/>
  <c r="O11" i="7"/>
  <c r="M11" i="7"/>
  <c r="M10" i="7"/>
  <c r="M9" i="7"/>
  <c r="M4" i="7"/>
  <c r="L4" i="7"/>
  <c r="Q17" i="7" l="1"/>
  <c r="D25" i="7"/>
  <c r="B3" i="7"/>
  <c r="F40" i="7"/>
  <c r="I38" i="7"/>
  <c r="F38" i="7"/>
  <c r="H37" i="7"/>
  <c r="F37" i="7"/>
  <c r="H36" i="7"/>
  <c r="G36" i="7"/>
  <c r="G38" i="7" s="1"/>
  <c r="F36" i="7"/>
  <c r="H35" i="7"/>
  <c r="F35" i="7"/>
  <c r="H34" i="7"/>
  <c r="F34" i="7"/>
  <c r="D34" i="7"/>
  <c r="H33" i="7"/>
  <c r="F33" i="7"/>
  <c r="D33" i="7"/>
  <c r="H32" i="7"/>
  <c r="F32" i="7"/>
  <c r="D32" i="7"/>
  <c r="D31" i="7"/>
  <c r="D30" i="7"/>
  <c r="C25" i="7"/>
  <c r="H38" i="7" l="1"/>
  <c r="G10" i="7"/>
  <c r="G11" i="7"/>
  <c r="G12" i="7"/>
  <c r="G16" i="7" s="1"/>
  <c r="G13" i="7"/>
  <c r="G14" i="7"/>
  <c r="G15" i="7"/>
  <c r="E10" i="7"/>
  <c r="E11" i="7"/>
  <c r="E12" i="7"/>
  <c r="E13" i="7"/>
  <c r="E14" i="7"/>
  <c r="E15" i="7"/>
  <c r="E16" i="7"/>
  <c r="E18" i="7"/>
  <c r="H16" i="7"/>
  <c r="F14" i="7"/>
  <c r="F16" i="7" s="1"/>
  <c r="C12" i="7"/>
  <c r="C11" i="7"/>
  <c r="C10" i="7"/>
  <c r="C9" i="7"/>
  <c r="I8" i="7"/>
  <c r="C8" i="7"/>
  <c r="C3" i="7"/>
  <c r="H60" i="6"/>
  <c r="G60" i="6"/>
  <c r="F60" i="6"/>
  <c r="G58" i="6"/>
  <c r="F58" i="6"/>
  <c r="C56" i="6"/>
  <c r="C55" i="6"/>
  <c r="C54" i="6"/>
  <c r="C53" i="6"/>
  <c r="I52" i="6"/>
  <c r="C52" i="6"/>
  <c r="C47" i="6"/>
  <c r="B47" i="6"/>
  <c r="Q38" i="6" l="1"/>
  <c r="O38" i="6"/>
  <c r="P36" i="6"/>
  <c r="P38" i="6" s="1"/>
  <c r="O36" i="6"/>
  <c r="L34" i="6"/>
  <c r="L33" i="6"/>
  <c r="L32" i="6"/>
  <c r="L31" i="6"/>
  <c r="R30" i="6"/>
  <c r="L30" i="6"/>
  <c r="L25" i="6"/>
  <c r="K25" i="6"/>
  <c r="K2" i="6" l="1"/>
  <c r="Q15" i="6"/>
  <c r="L14" i="6"/>
  <c r="P13" i="6"/>
  <c r="P15" i="6" s="1"/>
  <c r="O13" i="6"/>
  <c r="O15" i="6" s="1"/>
  <c r="L13" i="6"/>
  <c r="L12" i="6"/>
  <c r="L11" i="6"/>
  <c r="L10" i="6"/>
  <c r="L9" i="6"/>
  <c r="L8" i="6"/>
  <c r="R7" i="6"/>
  <c r="L7" i="6"/>
  <c r="L2" i="6"/>
  <c r="G38" i="6" l="1"/>
  <c r="D38" i="6"/>
  <c r="B37" i="6"/>
  <c r="F36" i="6"/>
  <c r="F38" i="6" s="1"/>
  <c r="E36" i="6"/>
  <c r="E38" i="6" s="1"/>
  <c r="B36" i="6"/>
  <c r="B35" i="6"/>
  <c r="B34" i="6"/>
  <c r="B33" i="6"/>
  <c r="B32" i="6"/>
  <c r="B31" i="6"/>
  <c r="H30" i="6"/>
  <c r="B30" i="6"/>
  <c r="B25" i="6"/>
  <c r="A25" i="6"/>
  <c r="B14" i="6"/>
  <c r="D15" i="6"/>
  <c r="G15" i="6"/>
  <c r="E15" i="6"/>
  <c r="F13" i="6"/>
  <c r="F15" i="6" s="1"/>
  <c r="E13" i="6"/>
  <c r="L21" i="3" l="1"/>
  <c r="L3" i="3"/>
  <c r="C21" i="3"/>
  <c r="L21" i="2"/>
  <c r="C21" i="2"/>
  <c r="L3" i="2"/>
  <c r="L21" i="1"/>
  <c r="C21" i="1"/>
  <c r="L3" i="1"/>
  <c r="B2" i="6"/>
  <c r="B2" i="3"/>
  <c r="K2" i="3" s="1"/>
  <c r="B2" i="2"/>
  <c r="B20" i="2" s="1"/>
  <c r="K20" i="1"/>
  <c r="B20" i="1"/>
  <c r="K2" i="1"/>
  <c r="C7" i="1"/>
  <c r="B7" i="1" s="1"/>
  <c r="H7" i="1"/>
  <c r="B8" i="1"/>
  <c r="C8" i="1"/>
  <c r="H8" i="1"/>
  <c r="C9" i="1"/>
  <c r="B9" i="1" s="1"/>
  <c r="H9" i="1"/>
  <c r="C10" i="1"/>
  <c r="B10" i="1" s="1"/>
  <c r="H10" i="1"/>
  <c r="C11" i="1"/>
  <c r="B11" i="1" s="1"/>
  <c r="H11" i="1"/>
  <c r="B12" i="1"/>
  <c r="C12" i="1"/>
  <c r="H12" i="1"/>
  <c r="C13" i="1"/>
  <c r="B13" i="1" s="1"/>
  <c r="H13" i="1"/>
  <c r="D14" i="1"/>
  <c r="E14" i="1"/>
  <c r="F14" i="1"/>
  <c r="G14" i="1"/>
  <c r="C13" i="6"/>
  <c r="B13" i="6" s="1"/>
  <c r="C12" i="6"/>
  <c r="B12" i="6" s="1"/>
  <c r="C11" i="6"/>
  <c r="B11" i="6" s="1"/>
  <c r="C10" i="6"/>
  <c r="B10" i="6" s="1"/>
  <c r="C9" i="6"/>
  <c r="B9" i="6" s="1"/>
  <c r="C8" i="6"/>
  <c r="B8" i="6"/>
  <c r="H7" i="6"/>
  <c r="H12" i="6" s="1"/>
  <c r="C7" i="6"/>
  <c r="B7" i="6" s="1"/>
  <c r="P32" i="3"/>
  <c r="O32" i="3"/>
  <c r="N32" i="3"/>
  <c r="M32" i="3"/>
  <c r="G32" i="3"/>
  <c r="F32" i="3"/>
  <c r="E32" i="3"/>
  <c r="D32" i="3"/>
  <c r="Q31" i="3"/>
  <c r="H31" i="3"/>
  <c r="Q30" i="3"/>
  <c r="H30" i="3"/>
  <c r="Q29" i="3"/>
  <c r="H29" i="3"/>
  <c r="Q28" i="3"/>
  <c r="H28" i="3"/>
  <c r="Q27" i="3"/>
  <c r="H27" i="3"/>
  <c r="Q26" i="3"/>
  <c r="H26" i="3"/>
  <c r="Q25" i="3"/>
  <c r="H25" i="3"/>
  <c r="P14" i="3"/>
  <c r="O14" i="3"/>
  <c r="N14" i="3"/>
  <c r="M14" i="3"/>
  <c r="G14" i="3"/>
  <c r="F14" i="3"/>
  <c r="E14" i="3"/>
  <c r="D14" i="3"/>
  <c r="Q13" i="3"/>
  <c r="H13" i="3"/>
  <c r="Q12" i="3"/>
  <c r="H12" i="3"/>
  <c r="Q11" i="3"/>
  <c r="H11" i="3"/>
  <c r="Q10" i="3"/>
  <c r="H10" i="3"/>
  <c r="Q9" i="3"/>
  <c r="H9" i="3"/>
  <c r="Q8" i="3"/>
  <c r="H8" i="3"/>
  <c r="Q7" i="3"/>
  <c r="H7" i="3"/>
  <c r="L22" i="2"/>
  <c r="L4" i="2"/>
  <c r="C22" i="2"/>
  <c r="P32" i="2"/>
  <c r="O32" i="2"/>
  <c r="N32" i="2"/>
  <c r="M32" i="2"/>
  <c r="G32" i="2"/>
  <c r="F32" i="2"/>
  <c r="E32" i="2"/>
  <c r="D32" i="2"/>
  <c r="Q31" i="2"/>
  <c r="L31" i="2"/>
  <c r="K31" i="2" s="1"/>
  <c r="H31" i="2"/>
  <c r="C31" i="2"/>
  <c r="C30" i="2" s="1"/>
  <c r="B31" i="2"/>
  <c r="Q30" i="2"/>
  <c r="H30" i="2"/>
  <c r="Q29" i="2"/>
  <c r="H29" i="2"/>
  <c r="Q28" i="2"/>
  <c r="H28" i="2"/>
  <c r="Q27" i="2"/>
  <c r="H27" i="2"/>
  <c r="Q26" i="2"/>
  <c r="H26" i="2"/>
  <c r="Q25" i="2"/>
  <c r="H25" i="2"/>
  <c r="H32" i="2" s="1"/>
  <c r="P14" i="2"/>
  <c r="O14" i="2"/>
  <c r="N14" i="2"/>
  <c r="M14" i="2"/>
  <c r="G14" i="2"/>
  <c r="F14" i="2"/>
  <c r="E14" i="2"/>
  <c r="D14" i="2"/>
  <c r="Q13" i="2"/>
  <c r="L13" i="2"/>
  <c r="K13" i="2" s="1"/>
  <c r="H13" i="2"/>
  <c r="C13" i="2"/>
  <c r="B13" i="2"/>
  <c r="Q12" i="2"/>
  <c r="H12" i="2"/>
  <c r="C12" i="2"/>
  <c r="B12" i="2" s="1"/>
  <c r="Q11" i="2"/>
  <c r="H11" i="2"/>
  <c r="C11" i="2"/>
  <c r="B11" i="2"/>
  <c r="Q10" i="2"/>
  <c r="H10" i="2"/>
  <c r="C10" i="2"/>
  <c r="B10" i="2" s="1"/>
  <c r="Q9" i="2"/>
  <c r="H9" i="2"/>
  <c r="C9" i="2"/>
  <c r="B9" i="2"/>
  <c r="Q8" i="2"/>
  <c r="H8" i="2"/>
  <c r="C8" i="2"/>
  <c r="B8" i="2" s="1"/>
  <c r="Q7" i="2"/>
  <c r="Q14" i="2" s="1"/>
  <c r="H7" i="2"/>
  <c r="C7" i="2"/>
  <c r="B7" i="2" s="1"/>
  <c r="L7" i="1"/>
  <c r="L8" i="1"/>
  <c r="L9" i="1"/>
  <c r="L10" i="1"/>
  <c r="L11" i="1"/>
  <c r="L12" i="1"/>
  <c r="L13" i="1"/>
  <c r="P32" i="1"/>
  <c r="O32" i="1"/>
  <c r="N32" i="1"/>
  <c r="M32" i="1"/>
  <c r="Q31" i="1"/>
  <c r="L31" i="1"/>
  <c r="K31" i="1"/>
  <c r="Q30" i="1"/>
  <c r="L30" i="1"/>
  <c r="L29" i="1" s="1"/>
  <c r="Q29" i="1"/>
  <c r="Q28" i="1"/>
  <c r="Q27" i="1"/>
  <c r="Q26" i="1"/>
  <c r="Q25" i="1"/>
  <c r="Q32" i="1" s="1"/>
  <c r="P14" i="1"/>
  <c r="O14" i="1"/>
  <c r="N14" i="1"/>
  <c r="M14" i="1"/>
  <c r="Q13" i="1"/>
  <c r="K13" i="1"/>
  <c r="Q12" i="1"/>
  <c r="K12" i="1"/>
  <c r="Q11" i="1"/>
  <c r="K11" i="1"/>
  <c r="Q10" i="1"/>
  <c r="K10" i="1"/>
  <c r="Q9" i="1"/>
  <c r="K9" i="1"/>
  <c r="Q8" i="1"/>
  <c r="K8" i="1"/>
  <c r="Q7" i="1"/>
  <c r="Q14" i="1" s="1"/>
  <c r="K7" i="1"/>
  <c r="C31" i="1"/>
  <c r="C30" i="1" s="1"/>
  <c r="G32" i="1"/>
  <c r="F32" i="1"/>
  <c r="E32" i="1"/>
  <c r="D32" i="1"/>
  <c r="H31" i="1"/>
  <c r="H30" i="1"/>
  <c r="H29" i="1"/>
  <c r="H28" i="1"/>
  <c r="H27" i="1"/>
  <c r="H26" i="1"/>
  <c r="H25" i="1"/>
  <c r="H32" i="1" s="1"/>
  <c r="H14" i="1" l="1"/>
  <c r="A2" i="1" s="1"/>
  <c r="Q32" i="2"/>
  <c r="H14" i="2"/>
  <c r="H32" i="3"/>
  <c r="H14" i="3"/>
  <c r="Q14" i="3"/>
  <c r="Q32" i="3"/>
  <c r="B20" i="3"/>
  <c r="K2" i="2"/>
  <c r="K20" i="3"/>
  <c r="K20" i="2"/>
  <c r="C29" i="1"/>
  <c r="B30" i="1"/>
  <c r="C13" i="3"/>
  <c r="B13" i="3" s="1"/>
  <c r="C22" i="3"/>
  <c r="C8" i="3"/>
  <c r="B8" i="3" s="1"/>
  <c r="C7" i="3"/>
  <c r="B7" i="3" s="1"/>
  <c r="C10" i="3"/>
  <c r="B10" i="3" s="1"/>
  <c r="C9" i="3"/>
  <c r="B9" i="3" s="1"/>
  <c r="C12" i="3"/>
  <c r="B12" i="3" s="1"/>
  <c r="C11" i="3"/>
  <c r="B11" i="3" s="1"/>
  <c r="C29" i="2"/>
  <c r="B30" i="2"/>
  <c r="L12" i="2"/>
  <c r="L30" i="2"/>
  <c r="L28" i="1"/>
  <c r="K29" i="1"/>
  <c r="K30" i="1"/>
  <c r="B31" i="1"/>
  <c r="A2" i="2" l="1"/>
  <c r="A2" i="3" s="1"/>
  <c r="A2" i="6" s="1"/>
  <c r="B29" i="1"/>
  <c r="C28" i="1"/>
  <c r="C31" i="3"/>
  <c r="L4" i="3"/>
  <c r="K30" i="2"/>
  <c r="L29" i="2"/>
  <c r="K12" i="2"/>
  <c r="L11" i="2"/>
  <c r="C28" i="2"/>
  <c r="B29" i="2"/>
  <c r="K28" i="1"/>
  <c r="L27" i="1"/>
  <c r="C27" i="1" l="1"/>
  <c r="B28" i="1"/>
  <c r="L13" i="3"/>
  <c r="L22" i="3"/>
  <c r="L31" i="3" s="1"/>
  <c r="C30" i="3"/>
  <c r="B31" i="3"/>
  <c r="C27" i="2"/>
  <c r="B28" i="2"/>
  <c r="K11" i="2"/>
  <c r="L10" i="2"/>
  <c r="K29" i="2"/>
  <c r="L28" i="2"/>
  <c r="K27" i="1"/>
  <c r="L26" i="1"/>
  <c r="C26" i="1" l="1"/>
  <c r="B27" i="1"/>
  <c r="B30" i="3"/>
  <c r="C29" i="3"/>
  <c r="K31" i="3"/>
  <c r="L30" i="3"/>
  <c r="L12" i="3"/>
  <c r="K13" i="3"/>
  <c r="K10" i="2"/>
  <c r="L9" i="2"/>
  <c r="K28" i="2"/>
  <c r="L27" i="2"/>
  <c r="C26" i="2"/>
  <c r="B27" i="2"/>
  <c r="L25" i="1"/>
  <c r="K25" i="1" s="1"/>
  <c r="K26" i="1"/>
  <c r="B26" i="1" l="1"/>
  <c r="C25" i="1"/>
  <c r="B25" i="1" s="1"/>
  <c r="K30" i="3"/>
  <c r="L29" i="3"/>
  <c r="C28" i="3"/>
  <c r="B29" i="3"/>
  <c r="K12" i="3"/>
  <c r="L11" i="3"/>
  <c r="K9" i="2"/>
  <c r="L8" i="2"/>
  <c r="K27" i="2"/>
  <c r="L26" i="2"/>
  <c r="C25" i="2"/>
  <c r="B25" i="2" s="1"/>
  <c r="B26" i="2"/>
  <c r="B28" i="3" l="1"/>
  <c r="C27" i="3"/>
  <c r="K11" i="3"/>
  <c r="L10" i="3"/>
  <c r="L28" i="3"/>
  <c r="K29" i="3"/>
  <c r="K8" i="2"/>
  <c r="L7" i="2"/>
  <c r="K7" i="2" s="1"/>
  <c r="K26" i="2"/>
  <c r="L25" i="2"/>
  <c r="K25" i="2" s="1"/>
  <c r="L9" i="3" l="1"/>
  <c r="K10" i="3"/>
  <c r="C26" i="3"/>
  <c r="B27" i="3"/>
  <c r="K28" i="3"/>
  <c r="L27" i="3"/>
  <c r="B26" i="3" l="1"/>
  <c r="C25" i="3"/>
  <c r="B25" i="3" s="1"/>
  <c r="K27" i="3"/>
  <c r="L26" i="3"/>
  <c r="K9" i="3"/>
  <c r="L8" i="3"/>
  <c r="K26" i="3" l="1"/>
  <c r="L25" i="3"/>
  <c r="K25" i="3" s="1"/>
  <c r="L7" i="3"/>
  <c r="K7" i="3" s="1"/>
  <c r="K8" i="3"/>
</calcChain>
</file>

<file path=xl/comments1.xml><?xml version="1.0" encoding="utf-8"?>
<comments xmlns="http://schemas.openxmlformats.org/spreadsheetml/2006/main">
  <authors>
    <author>N.N.</author>
  </authors>
  <commentList>
    <comment ref="C4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4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6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6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6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6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6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6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C22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22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24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24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24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24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24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24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comments2.xml><?xml version="1.0" encoding="utf-8"?>
<comments xmlns="http://schemas.openxmlformats.org/spreadsheetml/2006/main">
  <authors>
    <author>N.N.</author>
  </authors>
  <commentList>
    <comment ref="C4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4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6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6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6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6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6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6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C22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22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24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24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24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24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24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24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comments3.xml><?xml version="1.0" encoding="utf-8"?>
<comments xmlns="http://schemas.openxmlformats.org/spreadsheetml/2006/main">
  <authors>
    <author>N.N.</author>
  </authors>
  <commentList>
    <comment ref="C4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4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6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6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6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6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6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6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C22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22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24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24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24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24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24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24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comments4.xml><?xml version="1.0" encoding="utf-8"?>
<comments xmlns="http://schemas.openxmlformats.org/spreadsheetml/2006/main">
  <authors>
    <author>N.N.</author>
  </authors>
  <commentList>
    <comment ref="C4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M4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6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6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6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N6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O6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P6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C27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M27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29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29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29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N29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O29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P29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D49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E51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F51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G51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comments5.xml><?xml version="1.0" encoding="utf-8"?>
<comments xmlns="http://schemas.openxmlformats.org/spreadsheetml/2006/main">
  <authors>
    <author>N.N.</author>
  </authors>
  <commentList>
    <comment ref="D5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N6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E7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F7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G7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O8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P8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Q8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E27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F29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G29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H29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O31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P33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Q33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R33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D47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E49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F49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G49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comments6.xml><?xml version="1.0" encoding="utf-8"?>
<comments xmlns="http://schemas.openxmlformats.org/spreadsheetml/2006/main">
  <authors>
    <author>N.N.</author>
  </authors>
  <commentList>
    <comment ref="D5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E7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F7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G7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P7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Q9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R9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S9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D28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P29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E30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F30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G30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Q31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R31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S31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E48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F50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G50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H50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comments7.xml><?xml version="1.0" encoding="utf-8"?>
<comments xmlns="http://schemas.openxmlformats.org/spreadsheetml/2006/main">
  <authors>
    <author>N.N.</author>
  </authors>
  <commentList>
    <comment ref="D6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O6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E8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F8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G8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P8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Q8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R8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E26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P26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F28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G28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H28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Q28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R28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S28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comments8.xml><?xml version="1.0" encoding="utf-8"?>
<comments xmlns="http://schemas.openxmlformats.org/spreadsheetml/2006/main">
  <authors>
    <author>N.N.</author>
  </authors>
  <commentList>
    <comment ref="D6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O6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E8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F8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G8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P8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Q8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R8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D27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E29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F29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G29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sharedStrings.xml><?xml version="1.0" encoding="utf-8"?>
<sst xmlns="http://schemas.openxmlformats.org/spreadsheetml/2006/main" count="622" uniqueCount="84">
  <si>
    <t>Weekly Time Record</t>
  </si>
  <si>
    <t>Name:</t>
  </si>
  <si>
    <t>Week ending:</t>
  </si>
  <si>
    <t>Day</t>
  </si>
  <si>
    <t>Date</t>
  </si>
  <si>
    <t>Online event</t>
  </si>
  <si>
    <t>Reporting</t>
  </si>
  <si>
    <t>Name of the activity</t>
  </si>
  <si>
    <t>Total</t>
  </si>
  <si>
    <t>Total hours</t>
  </si>
  <si>
    <t>Signature</t>
  </si>
  <si>
    <t>(Online) event</t>
  </si>
  <si>
    <t>Preparation or Travel</t>
  </si>
  <si>
    <t>NICOSA</t>
  </si>
  <si>
    <t>Thembeni Mazamisa</t>
  </si>
  <si>
    <t>Travel to Ethiopia</t>
  </si>
  <si>
    <t>Travel</t>
  </si>
  <si>
    <t>Session 1</t>
  </si>
  <si>
    <t>Introduction</t>
  </si>
  <si>
    <t>Planning KOM</t>
  </si>
  <si>
    <t>02/05/2025</t>
  </si>
  <si>
    <t>Signature:</t>
  </si>
  <si>
    <t>Prep travel docs</t>
  </si>
  <si>
    <t>Visa applicaton</t>
  </si>
  <si>
    <t>18/04/2025</t>
  </si>
  <si>
    <t>25/04/2025</t>
  </si>
  <si>
    <t>Going through WP</t>
  </si>
  <si>
    <t>Date: 04.04.25</t>
  </si>
  <si>
    <t>Project prep</t>
  </si>
  <si>
    <t>11/04/2025</t>
  </si>
  <si>
    <t>Project Prep</t>
  </si>
  <si>
    <t>Online Meeting</t>
  </si>
  <si>
    <t>Project  Prep</t>
  </si>
  <si>
    <t>Online meeting</t>
  </si>
  <si>
    <t>Team update on KOM</t>
  </si>
  <si>
    <t>Unpacking WP</t>
  </si>
  <si>
    <t xml:space="preserve"> Unpacking of TFs</t>
  </si>
  <si>
    <t>09/05/2025</t>
  </si>
  <si>
    <t>Mission statement</t>
  </si>
  <si>
    <t>16/05/2025</t>
  </si>
  <si>
    <t>Emails</t>
  </si>
  <si>
    <t>Calls</t>
  </si>
  <si>
    <t>Timesheet Updating</t>
  </si>
  <si>
    <t>Saturday</t>
  </si>
  <si>
    <t>Sunday</t>
  </si>
  <si>
    <t>Moodle</t>
  </si>
  <si>
    <t>Nicosa activities</t>
  </si>
  <si>
    <t>Meetings</t>
  </si>
  <si>
    <t>23/05/2025</t>
  </si>
  <si>
    <t>30/05/2025</t>
  </si>
  <si>
    <t xml:space="preserve">Document review </t>
  </si>
  <si>
    <t xml:space="preserve">
</t>
  </si>
  <si>
    <t>Proto persona</t>
  </si>
  <si>
    <t xml:space="preserve">Proto persona document review </t>
  </si>
  <si>
    <t>FOPs</t>
  </si>
  <si>
    <t>06/06/2025</t>
  </si>
  <si>
    <t>13/06/2025</t>
  </si>
  <si>
    <t>Document review</t>
  </si>
  <si>
    <t>Thursday</t>
  </si>
  <si>
    <t>Friday</t>
  </si>
  <si>
    <t>Meeting</t>
  </si>
  <si>
    <t>Report</t>
  </si>
  <si>
    <t>20/06/2025</t>
  </si>
  <si>
    <t>Monday</t>
  </si>
  <si>
    <t>Tuesday</t>
  </si>
  <si>
    <t>Wednesday</t>
  </si>
  <si>
    <t>27/06/2025</t>
  </si>
  <si>
    <t xml:space="preserve">Youth Organisations </t>
  </si>
  <si>
    <t>11/07/2025</t>
  </si>
  <si>
    <t>18/07/2025</t>
  </si>
  <si>
    <t>25/07/2025</t>
  </si>
  <si>
    <t>01/08/2025</t>
  </si>
  <si>
    <t>08/08/2025</t>
  </si>
  <si>
    <t>Planning and Admin</t>
  </si>
  <si>
    <t xml:space="preserve">Planning </t>
  </si>
  <si>
    <t>15/08/2025</t>
  </si>
  <si>
    <t>22/08/2025</t>
  </si>
  <si>
    <t>29/08/2025</t>
  </si>
  <si>
    <t xml:space="preserve">Working </t>
  </si>
  <si>
    <t>05/09/2025</t>
  </si>
  <si>
    <t xml:space="preserve">Research </t>
  </si>
  <si>
    <t>12/09/2025</t>
  </si>
  <si>
    <t>19/09/2025</t>
  </si>
  <si>
    <t>Research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</si>
</sst>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[&lt;=9999999]###\-####;\(###\)\ ###\-####"/>
    <numFmt numFmtId="165" formatCode="_-* #,##0.00\ _€_-;\-* #,##0.00\ _€_-;_-* &quot;-&quot;??\ _€_-;_-@_-"/>
  </numFmts>
  <fonts count="13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3F3F76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name val="Aptos Narrow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7F7F7F"/>
      </top>
      <bottom/>
      <diagonal/>
    </border>
    <border>
      <left style="thin">
        <color rgb="FF7F7F7F"/>
      </left>
      <right/>
      <top style="thin">
        <color auto="1"/>
      </top>
      <bottom style="thin">
        <color rgb="FF7F7F7F"/>
      </bottom>
      <diagonal/>
    </border>
    <border>
      <left/>
      <right/>
      <top style="thin">
        <color auto="1"/>
      </top>
      <bottom style="thin">
        <color rgb="FF7F7F7F"/>
      </bottom>
      <diagonal/>
    </border>
    <border>
      <left/>
      <right style="thin">
        <color rgb="FF7F7F7F"/>
      </right>
      <top style="thin">
        <color auto="1"/>
      </top>
      <bottom style="thin">
        <color rgb="FF7F7F7F"/>
      </bottom>
      <diagonal/>
    </border>
    <border>
      <left/>
      <right/>
      <top style="thin">
        <color rgb="FF7F7F7F"/>
      </top>
      <bottom style="thin">
        <color theme="1"/>
      </bottom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/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4" applyNumberFormat="0" applyAlignment="0" applyProtection="0"/>
    <xf numFmtId="0" fontId="7" fillId="0" borderId="0" applyNumberFormat="0" applyFill="0" applyBorder="0" applyAlignment="0" applyProtection="0"/>
    <xf numFmtId="164" fontId="8" fillId="0" borderId="0" applyFont="0" applyFill="0" applyBorder="0" applyAlignment="0"/>
    <xf numFmtId="14" fontId="8" fillId="3" borderId="0" applyFont="0" applyFill="0" applyBorder="0" applyAlignment="0">
      <alignment horizontal="left" vertical="center" indent="1"/>
    </xf>
  </cellStyleXfs>
  <cellXfs count="109">
    <xf numFmtId="0" fontId="0" fillId="0" borderId="0" xfId="0"/>
    <xf numFmtId="0" fontId="0" fillId="0" borderId="0" xfId="0" applyAlignment="1">
      <alignment horizontal="left" vertical="center" wrapText="1" indent="1"/>
    </xf>
    <xf numFmtId="0" fontId="3" fillId="0" borderId="1" xfId="3" applyAlignment="1">
      <alignment vertical="center"/>
    </xf>
    <xf numFmtId="0" fontId="0" fillId="0" borderId="3" xfId="5" applyFont="1" applyAlignment="1">
      <alignment horizontal="left"/>
    </xf>
    <xf numFmtId="0" fontId="0" fillId="0" borderId="0" xfId="6" applyFont="1" applyAlignment="1">
      <alignment horizontal="right" indent="1"/>
    </xf>
    <xf numFmtId="0" fontId="5" fillId="0" borderId="3" xfId="5" applyAlignment="1">
      <alignment horizontal="left"/>
    </xf>
    <xf numFmtId="14" fontId="8" fillId="0" borderId="5" xfId="10" applyFill="1" applyBorder="1" applyAlignment="1">
      <alignment horizontal="left" wrapText="1"/>
    </xf>
    <xf numFmtId="0" fontId="0" fillId="0" borderId="0" xfId="0" applyAlignment="1">
      <alignment horizontal="left" vertical="center" indent="1"/>
    </xf>
    <xf numFmtId="14" fontId="0" fillId="0" borderId="0" xfId="10" applyFont="1" applyFill="1" applyBorder="1" applyAlignment="1">
      <alignment horizontal="right" vertical="center" indent="1"/>
    </xf>
    <xf numFmtId="43" fontId="0" fillId="0" borderId="0" xfId="1" applyFont="1" applyFill="1" applyBorder="1" applyAlignment="1">
      <alignment horizontal="right" vertical="center" indent="1"/>
    </xf>
    <xf numFmtId="49" fontId="0" fillId="0" borderId="0" xfId="1" applyNumberFormat="1" applyFont="1" applyFill="1" applyBorder="1" applyAlignment="1">
      <alignment horizontal="right" vertical="center" indent="1"/>
    </xf>
    <xf numFmtId="0" fontId="4" fillId="0" borderId="2" xfId="4" applyAlignment="1">
      <alignment horizontal="left" vertical="center" indent="1"/>
    </xf>
    <xf numFmtId="43" fontId="9" fillId="3" borderId="6" xfId="1" applyFont="1" applyFill="1" applyBorder="1" applyAlignment="1">
      <alignment horizontal="right" vertical="center" indent="1"/>
    </xf>
    <xf numFmtId="0" fontId="7" fillId="0" borderId="0" xfId="8" applyAlignment="1">
      <alignment vertical="center"/>
    </xf>
    <xf numFmtId="165" fontId="0" fillId="0" borderId="14" xfId="0" applyNumberFormat="1" applyBorder="1" applyAlignment="1">
      <alignment horizontal="left" vertical="center" wrapText="1" indent="1"/>
    </xf>
    <xf numFmtId="0" fontId="7" fillId="0" borderId="0" xfId="8" applyAlignment="1">
      <alignment vertical="center"/>
    </xf>
    <xf numFmtId="14" fontId="8" fillId="0" borderId="5" xfId="10" applyFill="1" applyBorder="1" applyAlignment="1">
      <alignment horizontal="left" wrapText="1"/>
    </xf>
    <xf numFmtId="43" fontId="12" fillId="3" borderId="6" xfId="1" applyFont="1" applyFill="1" applyBorder="1" applyAlignment="1">
      <alignment horizontal="right" vertical="center" indent="1"/>
    </xf>
    <xf numFmtId="43" fontId="0" fillId="3" borderId="6" xfId="1" applyFont="1" applyFill="1" applyBorder="1" applyAlignment="1">
      <alignment horizontal="right" vertical="center" indent="1"/>
    </xf>
    <xf numFmtId="49" fontId="12" fillId="3" borderId="6" xfId="1" applyNumberFormat="1" applyFont="1" applyFill="1" applyBorder="1" applyAlignment="1">
      <alignment horizontal="right" vertical="center" indent="1"/>
    </xf>
    <xf numFmtId="49" fontId="0" fillId="0" borderId="0" xfId="1" applyNumberFormat="1" applyFont="1" applyFill="1" applyBorder="1" applyAlignment="1">
      <alignment horizontal="right" vertical="center" wrapText="1" indent="1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164" fontId="0" fillId="0" borderId="0" xfId="9" applyFont="1" applyBorder="1" applyAlignment="1">
      <alignment horizontal="left" wrapText="1"/>
    </xf>
    <xf numFmtId="0" fontId="0" fillId="2" borderId="4" xfId="7" applyFont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0" fontId="0" fillId="2" borderId="4" xfId="7" applyFont="1" applyAlignment="1">
      <alignment horizontal="left" wrapText="1"/>
    </xf>
    <xf numFmtId="164" fontId="0" fillId="0" borderId="0" xfId="9" applyFont="1" applyBorder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43" fontId="0" fillId="0" borderId="0" xfId="1" applyFont="1" applyFill="1" applyBorder="1" applyAlignment="1">
      <alignment horizontal="right" vertical="center" wrapText="1" indent="1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164" fontId="0" fillId="0" borderId="0" xfId="9" applyFont="1" applyBorder="1" applyAlignment="1">
      <alignment horizontal="left" wrapText="1"/>
    </xf>
    <xf numFmtId="0" fontId="0" fillId="2" borderId="4" xfId="7" applyFont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0" fontId="0" fillId="2" borderId="4" xfId="7" applyFont="1" applyAlignment="1">
      <alignment horizontal="left" wrapText="1"/>
    </xf>
    <xf numFmtId="164" fontId="0" fillId="0" borderId="0" xfId="9" applyFont="1" applyBorder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164" fontId="0" fillId="0" borderId="0" xfId="9" applyFont="1" applyBorder="1" applyAlignment="1">
      <alignment horizontal="left" wrapText="1"/>
    </xf>
    <xf numFmtId="0" fontId="0" fillId="2" borderId="4" xfId="7" applyFont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0" fontId="0" fillId="2" borderId="4" xfId="7" applyFont="1" applyAlignment="1">
      <alignment horizontal="left" wrapText="1"/>
    </xf>
    <xf numFmtId="164" fontId="0" fillId="0" borderId="0" xfId="9" applyFont="1" applyBorder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164" fontId="0" fillId="0" borderId="0" xfId="9" applyFont="1" applyBorder="1" applyAlignment="1">
      <alignment horizontal="left" wrapText="1"/>
    </xf>
    <xf numFmtId="0" fontId="0" fillId="2" borderId="4" xfId="7" applyFont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0" fontId="0" fillId="2" borderId="4" xfId="7" applyFont="1" applyAlignment="1">
      <alignment horizontal="left" wrapText="1"/>
    </xf>
    <xf numFmtId="164" fontId="0" fillId="0" borderId="0" xfId="9" applyFont="1" applyBorder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164" fontId="0" fillId="0" borderId="0" xfId="9" applyFont="1" applyBorder="1" applyAlignment="1">
      <alignment horizontal="left" wrapText="1"/>
    </xf>
    <xf numFmtId="0" fontId="0" fillId="2" borderId="4" xfId="7" applyFont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0" fontId="0" fillId="2" borderId="4" xfId="7" applyFont="1" applyAlignment="1">
      <alignment horizontal="left" wrapText="1"/>
    </xf>
    <xf numFmtId="164" fontId="0" fillId="0" borderId="0" xfId="9" applyFont="1" applyBorder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164" fontId="0" fillId="0" borderId="0" xfId="9" applyFont="1" applyBorder="1" applyAlignment="1">
      <alignment horizontal="left" wrapText="1"/>
    </xf>
    <xf numFmtId="0" fontId="0" fillId="2" borderId="4" xfId="7" applyFont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0" fontId="0" fillId="2" borderId="4" xfId="7" applyFont="1" applyAlignment="1">
      <alignment horizontal="left" wrapText="1"/>
    </xf>
    <xf numFmtId="164" fontId="0" fillId="0" borderId="0" xfId="9" applyFont="1" applyBorder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164" fontId="0" fillId="0" borderId="0" xfId="9" applyFont="1" applyBorder="1" applyAlignment="1">
      <alignment horizontal="left" wrapText="1"/>
    </xf>
    <xf numFmtId="0" fontId="0" fillId="2" borderId="4" xfId="7" applyFont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0" fontId="0" fillId="2" borderId="4" xfId="7" applyFont="1" applyAlignment="1">
      <alignment horizontal="left" wrapText="1"/>
    </xf>
    <xf numFmtId="164" fontId="0" fillId="0" borderId="0" xfId="9" applyFont="1" applyBorder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0" fillId="0" borderId="0" xfId="8" applyFont="1" applyAlignment="1">
      <alignment vertical="center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0" fontId="0" fillId="2" borderId="12" xfId="7" applyFont="1" applyBorder="1" applyAlignment="1">
      <alignment horizontal="left" wrapText="1"/>
    </xf>
    <xf numFmtId="0" fontId="0" fillId="2" borderId="13" xfId="7" applyFont="1" applyBorder="1" applyAlignment="1">
      <alignment horizontal="left" wrapText="1"/>
    </xf>
    <xf numFmtId="164" fontId="0" fillId="0" borderId="0" xfId="9" applyFont="1" applyBorder="1" applyAlignment="1">
      <alignment horizontal="left" wrapText="1"/>
    </xf>
    <xf numFmtId="14" fontId="8" fillId="0" borderId="11" xfId="10" applyFill="1" applyBorder="1" applyAlignment="1">
      <alignment horizontal="left" wrapText="1"/>
    </xf>
    <xf numFmtId="0" fontId="6" fillId="2" borderId="8" xfId="7" applyBorder="1" applyAlignment="1">
      <alignment horizontal="left" wrapText="1"/>
    </xf>
    <xf numFmtId="0" fontId="6" fillId="2" borderId="9" xfId="7" applyBorder="1" applyAlignment="1">
      <alignment horizontal="left" wrapText="1"/>
    </xf>
    <xf numFmtId="0" fontId="6" fillId="2" borderId="10" xfId="7" applyBorder="1" applyAlignment="1">
      <alignment horizontal="left" wrapText="1"/>
    </xf>
    <xf numFmtId="0" fontId="0" fillId="0" borderId="7" xfId="8" applyFont="1" applyBorder="1" applyAlignment="1">
      <alignment vertical="center"/>
    </xf>
    <xf numFmtId="0" fontId="6" fillId="2" borderId="4" xfId="7" applyAlignment="1">
      <alignment horizontal="left" wrapText="1"/>
    </xf>
    <xf numFmtId="0" fontId="0" fillId="2" borderId="4" xfId="7" applyFont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0" fillId="0" borderId="0" xfId="8" applyFont="1" applyAlignment="1">
      <alignment vertical="center" wrapText="1"/>
    </xf>
    <xf numFmtId="0" fontId="0" fillId="0" borderId="0" xfId="8" applyFont="1" applyAlignment="1">
      <alignment vertical="top" wrapText="1"/>
    </xf>
    <xf numFmtId="0" fontId="7" fillId="0" borderId="0" xfId="8" applyAlignment="1">
      <alignment vertical="top"/>
    </xf>
  </cellXfs>
  <cellStyles count="11">
    <cellStyle name="Comma" xfId="1" builtinId="3"/>
    <cellStyle name="Date" xfId="10"/>
    <cellStyle name="Explanatory Text" xfId="8" builtinId="53"/>
    <cellStyle name="Heading 1" xfId="3" builtinId="16"/>
    <cellStyle name="Heading 2" xfId="4" builtinId="17"/>
    <cellStyle name="Heading 3" xfId="5" builtinId="18"/>
    <cellStyle name="Heading 4" xfId="6" builtinId="19"/>
    <cellStyle name="Input" xfId="7" builtinId="20"/>
    <cellStyle name="Normal" xfId="0" builtinId="0"/>
    <cellStyle name="Phone" xfId="9"/>
    <cellStyle name="Title" xfId="2" builtinId="15"/>
  </cellStyles>
  <dxfs count="42"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ill>
        <patternFill>
          <bgColor theme="9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ill>
        <patternFill>
          <bgColor theme="9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2" defaultTableStyle="TableStyleMedium2" defaultPivotStyle="PivotStyleLight16">
    <tableStyle name="Weekly time sheet" pivot="0" count="4">
      <tableStyleElement type="wholeTable" dxfId="41"/>
      <tableStyleElement type="headerRow" dxfId="40"/>
      <tableStyleElement type="firstColumn" dxfId="39"/>
      <tableStyleElement type="lastColumn" dxfId="38"/>
    </tableStyle>
    <tableStyle name="Weekly time sheet 2" pivot="0" count="4">
      <tableStyleElement type="wholeTable" dxfId="37"/>
      <tableStyleElement type="headerRow" dxfId="36"/>
      <tableStyleElement type="firstColumn" dxfId="35"/>
      <tableStyleElement type="lastColumn" dxfId="34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2.png"/><Relationship Id="rId1" Type="http://schemas.openxmlformats.org/officeDocument/2006/relationships/image" Target="../media/image5.png"/><Relationship Id="rId6" Type="http://schemas.openxmlformats.org/officeDocument/2006/relationships/image" Target="../media/image9.png"/><Relationship Id="rId5" Type="http://schemas.openxmlformats.org/officeDocument/2006/relationships/image" Target="../media/image8.png"/><Relationship Id="rId4" Type="http://schemas.openxmlformats.org/officeDocument/2006/relationships/image" Target="../media/image7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66675</xdr:colOff>
      <xdr:row>1</xdr:row>
      <xdr:rowOff>40006</xdr:rowOff>
    </xdr:from>
    <xdr:to>
      <xdr:col>7</xdr:col>
      <xdr:colOff>189318</xdr:colOff>
      <xdr:row>4</xdr:row>
      <xdr:rowOff>30157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BB5EF7DB-EEC4-4557-885A-E2B198F373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38675" y="344806"/>
          <a:ext cx="1170393" cy="647376"/>
        </a:xfrm>
        <a:prstGeom prst="rect">
          <a:avLst/>
        </a:prstGeom>
      </xdr:spPr>
    </xdr:pic>
    <xdr:clientData/>
  </xdr:twoCellAnchor>
  <xdr:twoCellAnchor editAs="oneCell">
    <xdr:from>
      <xdr:col>6</xdr:col>
      <xdr:colOff>123825</xdr:colOff>
      <xdr:row>19</xdr:row>
      <xdr:rowOff>95250</xdr:rowOff>
    </xdr:from>
    <xdr:to>
      <xdr:col>7</xdr:col>
      <xdr:colOff>246468</xdr:colOff>
      <xdr:row>22</xdr:row>
      <xdr:rowOff>75876</xdr:rowOff>
    </xdr:to>
    <xdr:pic>
      <xdr:nvPicPr>
        <xdr:cNvPr id="12" name="Picture 2">
          <a:extLst>
            <a:ext uri="{FF2B5EF4-FFF2-40B4-BE49-F238E27FC236}">
              <a16:creationId xmlns:a16="http://schemas.microsoft.com/office/drawing/2014/main" id="{2C4A912B-1A1C-4088-9825-65BB4AA82F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5425" y="4305300"/>
          <a:ext cx="1170393" cy="647376"/>
        </a:xfrm>
        <a:prstGeom prst="rect">
          <a:avLst/>
        </a:prstGeom>
      </xdr:spPr>
    </xdr:pic>
    <xdr:clientData/>
  </xdr:twoCellAnchor>
  <xdr:twoCellAnchor editAs="oneCell">
    <xdr:from>
      <xdr:col>1</xdr:col>
      <xdr:colOff>118716</xdr:colOff>
      <xdr:row>18</xdr:row>
      <xdr:rowOff>26708</xdr:rowOff>
    </xdr:from>
    <xdr:to>
      <xdr:col>1</xdr:col>
      <xdr:colOff>374678</xdr:colOff>
      <xdr:row>19</xdr:row>
      <xdr:rowOff>1867</xdr:rowOff>
    </xdr:to>
    <xdr:pic>
      <xdr:nvPicPr>
        <xdr:cNvPr id="13" name="Picture 3">
          <a:extLst>
            <a:ext uri="{FF2B5EF4-FFF2-40B4-BE49-F238E27FC236}">
              <a16:creationId xmlns:a16="http://schemas.microsoft.com/office/drawing/2014/main" id="{78927363-49CA-4DAB-8006-0B8502D1128F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80716" y="4503458"/>
          <a:ext cx="255962" cy="279959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15</xdr:col>
      <xdr:colOff>123825</xdr:colOff>
      <xdr:row>19</xdr:row>
      <xdr:rowOff>95250</xdr:rowOff>
    </xdr:from>
    <xdr:ext cx="1170393" cy="647376"/>
    <xdr:pic>
      <xdr:nvPicPr>
        <xdr:cNvPr id="14" name="Picture 2">
          <a:extLst>
            <a:ext uri="{FF2B5EF4-FFF2-40B4-BE49-F238E27FC236}">
              <a16:creationId xmlns:a16="http://schemas.microsoft.com/office/drawing/2014/main" id="{D62C908E-F8F5-4233-8480-84129EC668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5425" y="4305300"/>
          <a:ext cx="1170393" cy="647376"/>
        </a:xfrm>
        <a:prstGeom prst="rect">
          <a:avLst/>
        </a:prstGeom>
      </xdr:spPr>
    </xdr:pic>
    <xdr:clientData/>
  </xdr:oneCellAnchor>
  <xdr:oneCellAnchor>
    <xdr:from>
      <xdr:col>10</xdr:col>
      <xdr:colOff>118716</xdr:colOff>
      <xdr:row>18</xdr:row>
      <xdr:rowOff>26708</xdr:rowOff>
    </xdr:from>
    <xdr:ext cx="255962" cy="279959"/>
    <xdr:pic>
      <xdr:nvPicPr>
        <xdr:cNvPr id="15" name="Picture 3">
          <a:extLst>
            <a:ext uri="{FF2B5EF4-FFF2-40B4-BE49-F238E27FC236}">
              <a16:creationId xmlns:a16="http://schemas.microsoft.com/office/drawing/2014/main" id="{BA5B7E15-06B9-48A3-A9D8-478BD3C9337D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738966" y="4503458"/>
          <a:ext cx="255962" cy="27995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15</xdr:col>
      <xdr:colOff>66675</xdr:colOff>
      <xdr:row>1</xdr:row>
      <xdr:rowOff>40006</xdr:rowOff>
    </xdr:from>
    <xdr:ext cx="1170393" cy="647376"/>
    <xdr:pic>
      <xdr:nvPicPr>
        <xdr:cNvPr id="16" name="Picture 2">
          <a:extLst>
            <a:ext uri="{FF2B5EF4-FFF2-40B4-BE49-F238E27FC236}">
              <a16:creationId xmlns:a16="http://schemas.microsoft.com/office/drawing/2014/main" id="{BC71D544-B1AE-4290-92F5-9A7477731D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48275" y="344806"/>
          <a:ext cx="1170393" cy="647376"/>
        </a:xfrm>
        <a:prstGeom prst="rect">
          <a:avLst/>
        </a:prstGeom>
      </xdr:spPr>
    </xdr:pic>
    <xdr:clientData/>
  </xdr:oneCellAnchor>
  <xdr:oneCellAnchor>
    <xdr:from>
      <xdr:col>10</xdr:col>
      <xdr:colOff>118715</xdr:colOff>
      <xdr:row>0</xdr:row>
      <xdr:rowOff>26708</xdr:rowOff>
    </xdr:from>
    <xdr:ext cx="255962" cy="279959"/>
    <xdr:pic>
      <xdr:nvPicPr>
        <xdr:cNvPr id="17" name="Picture 3">
          <a:extLst>
            <a:ext uri="{FF2B5EF4-FFF2-40B4-BE49-F238E27FC236}">
              <a16:creationId xmlns:a16="http://schemas.microsoft.com/office/drawing/2014/main" id="{E90B5233-4B0F-4FE6-89BD-0B7F8914C526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738965" y="26708"/>
          <a:ext cx="255962" cy="279959"/>
        </a:xfrm>
        <a:prstGeom prst="rect">
          <a:avLst/>
        </a:prstGeom>
        <a:noFill/>
        <a:ln>
          <a:noFill/>
        </a:ln>
      </xdr:spPr>
    </xdr:pic>
    <xdr:clientData/>
  </xdr:oneCellAnchor>
  <xdr:twoCellAnchor editAs="oneCell">
    <xdr:from>
      <xdr:col>1</xdr:col>
      <xdr:colOff>66667</xdr:colOff>
      <xdr:row>0</xdr:row>
      <xdr:rowOff>43733</xdr:rowOff>
    </xdr:from>
    <xdr:to>
      <xdr:col>1</xdr:col>
      <xdr:colOff>485784</xdr:colOff>
      <xdr:row>0</xdr:row>
      <xdr:rowOff>502142</xdr:rowOff>
    </xdr:to>
    <xdr:pic>
      <xdr:nvPicPr>
        <xdr:cNvPr id="18" name="Picture 8">
          <a:extLst>
            <a:ext uri="{FF2B5EF4-FFF2-40B4-BE49-F238E27FC236}">
              <a16:creationId xmlns:a16="http://schemas.microsoft.com/office/drawing/2014/main" id="{A80F8BE4-344A-4B92-BE46-3B76809908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28667" y="43733"/>
          <a:ext cx="419117" cy="4584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66675</xdr:colOff>
      <xdr:row>1</xdr:row>
      <xdr:rowOff>40006</xdr:rowOff>
    </xdr:from>
    <xdr:to>
      <xdr:col>7</xdr:col>
      <xdr:colOff>189318</xdr:colOff>
      <xdr:row>4</xdr:row>
      <xdr:rowOff>20632</xdr:rowOff>
    </xdr:to>
    <xdr:pic>
      <xdr:nvPicPr>
        <xdr:cNvPr id="12" name="Picture 2">
          <a:extLst>
            <a:ext uri="{FF2B5EF4-FFF2-40B4-BE49-F238E27FC236}">
              <a16:creationId xmlns:a16="http://schemas.microsoft.com/office/drawing/2014/main" id="{7B22276C-593A-4792-A221-9BD9D4EEBD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48275" y="344806"/>
          <a:ext cx="1170393" cy="647376"/>
        </a:xfrm>
        <a:prstGeom prst="rect">
          <a:avLst/>
        </a:prstGeom>
      </xdr:spPr>
    </xdr:pic>
    <xdr:clientData/>
  </xdr:twoCellAnchor>
  <xdr:twoCellAnchor editAs="oneCell">
    <xdr:from>
      <xdr:col>1</xdr:col>
      <xdr:colOff>118715</xdr:colOff>
      <xdr:row>0</xdr:row>
      <xdr:rowOff>26708</xdr:rowOff>
    </xdr:from>
    <xdr:to>
      <xdr:col>1</xdr:col>
      <xdr:colOff>374677</xdr:colOff>
      <xdr:row>1</xdr:row>
      <xdr:rowOff>1867</xdr:rowOff>
    </xdr:to>
    <xdr:pic>
      <xdr:nvPicPr>
        <xdr:cNvPr id="13" name="Picture 3">
          <a:extLst>
            <a:ext uri="{FF2B5EF4-FFF2-40B4-BE49-F238E27FC236}">
              <a16:creationId xmlns:a16="http://schemas.microsoft.com/office/drawing/2014/main" id="{F33B924A-4256-404E-B219-6393943DABB1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80715" y="26708"/>
          <a:ext cx="255962" cy="27995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123825</xdr:colOff>
      <xdr:row>19</xdr:row>
      <xdr:rowOff>95250</xdr:rowOff>
    </xdr:from>
    <xdr:to>
      <xdr:col>7</xdr:col>
      <xdr:colOff>246468</xdr:colOff>
      <xdr:row>22</xdr:row>
      <xdr:rowOff>171126</xdr:rowOff>
    </xdr:to>
    <xdr:pic>
      <xdr:nvPicPr>
        <xdr:cNvPr id="14" name="Picture 2">
          <a:extLst>
            <a:ext uri="{FF2B5EF4-FFF2-40B4-BE49-F238E27FC236}">
              <a16:creationId xmlns:a16="http://schemas.microsoft.com/office/drawing/2014/main" id="{183DC772-909C-4C2A-B1A6-21543C273A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5425" y="4867275"/>
          <a:ext cx="1170393" cy="647376"/>
        </a:xfrm>
        <a:prstGeom prst="rect">
          <a:avLst/>
        </a:prstGeom>
      </xdr:spPr>
    </xdr:pic>
    <xdr:clientData/>
  </xdr:twoCellAnchor>
  <xdr:twoCellAnchor editAs="oneCell">
    <xdr:from>
      <xdr:col>1</xdr:col>
      <xdr:colOff>103412</xdr:colOff>
      <xdr:row>17</xdr:row>
      <xdr:rowOff>112065</xdr:rowOff>
    </xdr:from>
    <xdr:to>
      <xdr:col>1</xdr:col>
      <xdr:colOff>447132</xdr:colOff>
      <xdr:row>19</xdr:row>
      <xdr:rowOff>2234</xdr:rowOff>
    </xdr:to>
    <xdr:pic>
      <xdr:nvPicPr>
        <xdr:cNvPr id="15" name="Picture 3">
          <a:extLst>
            <a:ext uri="{FF2B5EF4-FFF2-40B4-BE49-F238E27FC236}">
              <a16:creationId xmlns:a16="http://schemas.microsoft.com/office/drawing/2014/main" id="{3991884A-4882-4E76-82A5-1ABB1A4764D5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65412" y="4398315"/>
          <a:ext cx="343720" cy="375944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15</xdr:col>
      <xdr:colOff>123825</xdr:colOff>
      <xdr:row>19</xdr:row>
      <xdr:rowOff>95250</xdr:rowOff>
    </xdr:from>
    <xdr:ext cx="1170393" cy="647376"/>
    <xdr:pic>
      <xdr:nvPicPr>
        <xdr:cNvPr id="16" name="Picture 2">
          <a:extLst>
            <a:ext uri="{FF2B5EF4-FFF2-40B4-BE49-F238E27FC236}">
              <a16:creationId xmlns:a16="http://schemas.microsoft.com/office/drawing/2014/main" id="{A4BEA4EA-8D18-4DDC-9F9C-2BCDA107D8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54050" y="4867275"/>
          <a:ext cx="1170393" cy="647376"/>
        </a:xfrm>
        <a:prstGeom prst="rect">
          <a:avLst/>
        </a:prstGeom>
      </xdr:spPr>
    </xdr:pic>
    <xdr:clientData/>
  </xdr:oneCellAnchor>
  <xdr:oneCellAnchor>
    <xdr:from>
      <xdr:col>10</xdr:col>
      <xdr:colOff>118716</xdr:colOff>
      <xdr:row>18</xdr:row>
      <xdr:rowOff>26708</xdr:rowOff>
    </xdr:from>
    <xdr:ext cx="255962" cy="279959"/>
    <xdr:pic>
      <xdr:nvPicPr>
        <xdr:cNvPr id="17" name="Picture 3">
          <a:extLst>
            <a:ext uri="{FF2B5EF4-FFF2-40B4-BE49-F238E27FC236}">
              <a16:creationId xmlns:a16="http://schemas.microsoft.com/office/drawing/2014/main" id="{F1AF8E11-7B13-4B3F-9139-F5D9A08A0311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738966" y="4503458"/>
          <a:ext cx="255962" cy="27995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15</xdr:col>
      <xdr:colOff>66675</xdr:colOff>
      <xdr:row>1</xdr:row>
      <xdr:rowOff>40006</xdr:rowOff>
    </xdr:from>
    <xdr:ext cx="1170393" cy="647376"/>
    <xdr:pic>
      <xdr:nvPicPr>
        <xdr:cNvPr id="18" name="Picture 2">
          <a:extLst>
            <a:ext uri="{FF2B5EF4-FFF2-40B4-BE49-F238E27FC236}">
              <a16:creationId xmlns:a16="http://schemas.microsoft.com/office/drawing/2014/main" id="{27ACF024-0EFC-4327-9728-A5817AADC0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296900" y="344806"/>
          <a:ext cx="1170393" cy="647376"/>
        </a:xfrm>
        <a:prstGeom prst="rect">
          <a:avLst/>
        </a:prstGeom>
      </xdr:spPr>
    </xdr:pic>
    <xdr:clientData/>
  </xdr:oneCellAnchor>
  <xdr:oneCellAnchor>
    <xdr:from>
      <xdr:col>10</xdr:col>
      <xdr:colOff>118715</xdr:colOff>
      <xdr:row>0</xdr:row>
      <xdr:rowOff>26708</xdr:rowOff>
    </xdr:from>
    <xdr:ext cx="255962" cy="279959"/>
    <xdr:pic>
      <xdr:nvPicPr>
        <xdr:cNvPr id="19" name="Picture 3">
          <a:extLst>
            <a:ext uri="{FF2B5EF4-FFF2-40B4-BE49-F238E27FC236}">
              <a16:creationId xmlns:a16="http://schemas.microsoft.com/office/drawing/2014/main" id="{F9BEA2F9-2CD8-4C17-AA8E-D6B58252F08C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738965" y="26708"/>
          <a:ext cx="255962" cy="279959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457200</xdr:colOff>
      <xdr:row>1</xdr:row>
      <xdr:rowOff>97156</xdr:rowOff>
    </xdr:from>
    <xdr:to>
      <xdr:col>7</xdr:col>
      <xdr:colOff>742950</xdr:colOff>
      <xdr:row>3</xdr:row>
      <xdr:rowOff>182139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78E1315A-2C7D-4333-9CF3-65D5E571DE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57950" y="554356"/>
          <a:ext cx="1333500" cy="542183"/>
        </a:xfrm>
        <a:prstGeom prst="rect">
          <a:avLst/>
        </a:prstGeom>
      </xdr:spPr>
    </xdr:pic>
    <xdr:clientData/>
  </xdr:twoCellAnchor>
  <xdr:twoCellAnchor editAs="oneCell">
    <xdr:from>
      <xdr:col>1</xdr:col>
      <xdr:colOff>138718</xdr:colOff>
      <xdr:row>0</xdr:row>
      <xdr:rowOff>83858</xdr:rowOff>
    </xdr:from>
    <xdr:to>
      <xdr:col>1</xdr:col>
      <xdr:colOff>394680</xdr:colOff>
      <xdr:row>0</xdr:row>
      <xdr:rowOff>363817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16DB6544-0E20-4E44-9455-AEF75ABA4F0B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00718" y="83858"/>
          <a:ext cx="255962" cy="27995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495300</xdr:colOff>
      <xdr:row>19</xdr:row>
      <xdr:rowOff>76200</xdr:rowOff>
    </xdr:from>
    <xdr:to>
      <xdr:col>7</xdr:col>
      <xdr:colOff>656043</xdr:colOff>
      <xdr:row>21</xdr:row>
      <xdr:rowOff>113226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3D144EE3-3A28-4C1A-900E-063159CB27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96050" y="4991100"/>
          <a:ext cx="1208493" cy="503751"/>
        </a:xfrm>
        <a:prstGeom prst="rect">
          <a:avLst/>
        </a:prstGeom>
      </xdr:spPr>
    </xdr:pic>
    <xdr:clientData/>
  </xdr:twoCellAnchor>
  <xdr:twoCellAnchor editAs="oneCell">
    <xdr:from>
      <xdr:col>1</xdr:col>
      <xdr:colOff>111250</xdr:colOff>
      <xdr:row>18</xdr:row>
      <xdr:rowOff>27471</xdr:rowOff>
    </xdr:from>
    <xdr:to>
      <xdr:col>1</xdr:col>
      <xdr:colOff>374525</xdr:colOff>
      <xdr:row>19</xdr:row>
      <xdr:rowOff>10628</xdr:rowOff>
    </xdr:to>
    <xdr:pic>
      <xdr:nvPicPr>
        <xdr:cNvPr id="5" name="Picture 3">
          <a:extLst>
            <a:ext uri="{FF2B5EF4-FFF2-40B4-BE49-F238E27FC236}">
              <a16:creationId xmlns:a16="http://schemas.microsoft.com/office/drawing/2014/main" id="{21B3B0B6-23FD-4C41-A1E3-91686FB58843}"/>
            </a:ext>
          </a:extLst>
        </xdr:cNvPr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73250" y="4637571"/>
          <a:ext cx="263275" cy="287957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15</xdr:col>
      <xdr:colOff>485775</xdr:colOff>
      <xdr:row>19</xdr:row>
      <xdr:rowOff>104775</xdr:rowOff>
    </xdr:from>
    <xdr:ext cx="1265643" cy="502663"/>
    <xdr:pic>
      <xdr:nvPicPr>
        <xdr:cNvPr id="6" name="Picture 2">
          <a:extLst>
            <a:ext uri="{FF2B5EF4-FFF2-40B4-BE49-F238E27FC236}">
              <a16:creationId xmlns:a16="http://schemas.microsoft.com/office/drawing/2014/main" id="{E1A073C3-F9FE-4C43-8B52-996CA9C5C0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44775" y="5019675"/>
          <a:ext cx="1265643" cy="502663"/>
        </a:xfrm>
        <a:prstGeom prst="rect">
          <a:avLst/>
        </a:prstGeom>
      </xdr:spPr>
    </xdr:pic>
    <xdr:clientData/>
  </xdr:oneCellAnchor>
  <xdr:oneCellAnchor>
    <xdr:from>
      <xdr:col>10</xdr:col>
      <xdr:colOff>118716</xdr:colOff>
      <xdr:row>18</xdr:row>
      <xdr:rowOff>26708</xdr:rowOff>
    </xdr:from>
    <xdr:ext cx="255962" cy="279959"/>
    <xdr:pic>
      <xdr:nvPicPr>
        <xdr:cNvPr id="7" name="Picture 3">
          <a:extLst>
            <a:ext uri="{FF2B5EF4-FFF2-40B4-BE49-F238E27FC236}">
              <a16:creationId xmlns:a16="http://schemas.microsoft.com/office/drawing/2014/main" id="{C4C000A0-C94F-4526-808C-E882C0AA7C1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738966" y="4636808"/>
          <a:ext cx="255962" cy="27995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15</xdr:col>
      <xdr:colOff>447675</xdr:colOff>
      <xdr:row>1</xdr:row>
      <xdr:rowOff>49531</xdr:rowOff>
    </xdr:from>
    <xdr:ext cx="1398994" cy="521969"/>
    <xdr:pic>
      <xdr:nvPicPr>
        <xdr:cNvPr id="8" name="Picture 2">
          <a:extLst>
            <a:ext uri="{FF2B5EF4-FFF2-40B4-BE49-F238E27FC236}">
              <a16:creationId xmlns:a16="http://schemas.microsoft.com/office/drawing/2014/main" id="{0B3C5319-4A27-46F9-A079-49E6F3D94C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06675" y="506731"/>
          <a:ext cx="1398994" cy="521969"/>
        </a:xfrm>
        <a:prstGeom prst="rect">
          <a:avLst/>
        </a:prstGeom>
      </xdr:spPr>
    </xdr:pic>
    <xdr:clientData/>
  </xdr:oneCellAnchor>
  <xdr:oneCellAnchor>
    <xdr:from>
      <xdr:col>10</xdr:col>
      <xdr:colOff>118715</xdr:colOff>
      <xdr:row>0</xdr:row>
      <xdr:rowOff>26708</xdr:rowOff>
    </xdr:from>
    <xdr:ext cx="255962" cy="279959"/>
    <xdr:pic>
      <xdr:nvPicPr>
        <xdr:cNvPr id="9" name="Picture 3">
          <a:extLst>
            <a:ext uri="{FF2B5EF4-FFF2-40B4-BE49-F238E27FC236}">
              <a16:creationId xmlns:a16="http://schemas.microsoft.com/office/drawing/2014/main" id="{CA72DAB6-2E59-4559-ADFD-F63FC78B26FD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738965" y="26708"/>
          <a:ext cx="255962" cy="279959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457200</xdr:colOff>
      <xdr:row>1</xdr:row>
      <xdr:rowOff>97156</xdr:rowOff>
    </xdr:from>
    <xdr:to>
      <xdr:col>7</xdr:col>
      <xdr:colOff>742950</xdr:colOff>
      <xdr:row>3</xdr:row>
      <xdr:rowOff>86889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57950" y="554356"/>
          <a:ext cx="1333500" cy="542183"/>
        </a:xfrm>
        <a:prstGeom prst="rect">
          <a:avLst/>
        </a:prstGeom>
      </xdr:spPr>
    </xdr:pic>
    <xdr:clientData/>
  </xdr:twoCellAnchor>
  <xdr:twoCellAnchor editAs="oneCell">
    <xdr:from>
      <xdr:col>1</xdr:col>
      <xdr:colOff>123665</xdr:colOff>
      <xdr:row>0</xdr:row>
      <xdr:rowOff>80044</xdr:rowOff>
    </xdr:from>
    <xdr:to>
      <xdr:col>1</xdr:col>
      <xdr:colOff>343060</xdr:colOff>
      <xdr:row>1</xdr:row>
      <xdr:rowOff>5683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85665" y="80044"/>
          <a:ext cx="219395" cy="239964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6</xdr:col>
      <xdr:colOff>457200</xdr:colOff>
      <xdr:row>24</xdr:row>
      <xdr:rowOff>97156</xdr:rowOff>
    </xdr:from>
    <xdr:ext cx="1485900" cy="618383"/>
    <xdr:pic>
      <xdr:nvPicPr>
        <xdr:cNvPr id="4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96150" y="401956"/>
          <a:ext cx="1485900" cy="618383"/>
        </a:xfrm>
        <a:prstGeom prst="rect">
          <a:avLst/>
        </a:prstGeom>
      </xdr:spPr>
    </xdr:pic>
    <xdr:clientData/>
  </xdr:oneCellAnchor>
  <xdr:oneCellAnchor>
    <xdr:from>
      <xdr:col>1</xdr:col>
      <xdr:colOff>123665</xdr:colOff>
      <xdr:row>23</xdr:row>
      <xdr:rowOff>80044</xdr:rowOff>
    </xdr:from>
    <xdr:ext cx="219395" cy="230439"/>
    <xdr:pic>
      <xdr:nvPicPr>
        <xdr:cNvPr id="5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61865" y="80044"/>
          <a:ext cx="219395" cy="23043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16</xdr:col>
      <xdr:colOff>457200</xdr:colOff>
      <xdr:row>1</xdr:row>
      <xdr:rowOff>97156</xdr:rowOff>
    </xdr:from>
    <xdr:ext cx="1485900" cy="618383"/>
    <xdr:pic>
      <xdr:nvPicPr>
        <xdr:cNvPr id="9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57875" y="5793106"/>
          <a:ext cx="1485900" cy="618383"/>
        </a:xfrm>
        <a:prstGeom prst="rect">
          <a:avLst/>
        </a:prstGeom>
      </xdr:spPr>
    </xdr:pic>
    <xdr:clientData/>
  </xdr:oneCellAnchor>
  <xdr:oneCellAnchor>
    <xdr:from>
      <xdr:col>11</xdr:col>
      <xdr:colOff>123665</xdr:colOff>
      <xdr:row>0</xdr:row>
      <xdr:rowOff>80044</xdr:rowOff>
    </xdr:from>
    <xdr:ext cx="219395" cy="230439"/>
    <xdr:pic>
      <xdr:nvPicPr>
        <xdr:cNvPr id="10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61865" y="5471194"/>
          <a:ext cx="219395" cy="230439"/>
        </a:xfrm>
        <a:prstGeom prst="rect">
          <a:avLst/>
        </a:prstGeom>
        <a:noFill/>
        <a:ln>
          <a:noFill/>
        </a:ln>
      </xdr:spPr>
    </xdr:pic>
    <xdr:clientData/>
  </xdr:oneCellAnchor>
  <xdr:twoCellAnchor editAs="oneCell">
    <xdr:from>
      <xdr:col>12</xdr:col>
      <xdr:colOff>1085850</xdr:colOff>
      <xdr:row>14</xdr:row>
      <xdr:rowOff>209550</xdr:rowOff>
    </xdr:from>
    <xdr:to>
      <xdr:col>14</xdr:col>
      <xdr:colOff>191366</xdr:colOff>
      <xdr:row>16</xdr:row>
      <xdr:rowOff>27467</xdr:rowOff>
    </xdr:to>
    <xdr:pic>
      <xdr:nvPicPr>
        <xdr:cNvPr id="13" name="Picture 12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125325" y="4229100"/>
          <a:ext cx="1201016" cy="408467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4</xdr:col>
      <xdr:colOff>229466</xdr:colOff>
      <xdr:row>16</xdr:row>
      <xdr:rowOff>36992</xdr:rowOff>
    </xdr:to>
    <xdr:pic>
      <xdr:nvPicPr>
        <xdr:cNvPr id="14" name="Picture 1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943225" y="4238625"/>
          <a:ext cx="1201016" cy="408467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38</xdr:row>
      <xdr:rowOff>0</xdr:rowOff>
    </xdr:from>
    <xdr:to>
      <xdr:col>4</xdr:col>
      <xdr:colOff>229466</xdr:colOff>
      <xdr:row>39</xdr:row>
      <xdr:rowOff>27467</xdr:rowOff>
    </xdr:to>
    <xdr:pic>
      <xdr:nvPicPr>
        <xdr:cNvPr id="15" name="Picture 1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943225" y="9239250"/>
          <a:ext cx="1201016" cy="408467"/>
        </a:xfrm>
        <a:prstGeom prst="rect">
          <a:avLst/>
        </a:prstGeom>
      </xdr:spPr>
    </xdr:pic>
    <xdr:clientData/>
  </xdr:twoCellAnchor>
  <xdr:oneCellAnchor>
    <xdr:from>
      <xdr:col>16</xdr:col>
      <xdr:colOff>457200</xdr:colOff>
      <xdr:row>24</xdr:row>
      <xdr:rowOff>97156</xdr:rowOff>
    </xdr:from>
    <xdr:ext cx="1485900" cy="618383"/>
    <xdr:pic>
      <xdr:nvPicPr>
        <xdr:cNvPr id="11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68575" y="401956"/>
          <a:ext cx="1485900" cy="618383"/>
        </a:xfrm>
        <a:prstGeom prst="rect">
          <a:avLst/>
        </a:prstGeom>
      </xdr:spPr>
    </xdr:pic>
    <xdr:clientData/>
  </xdr:oneCellAnchor>
  <xdr:oneCellAnchor>
    <xdr:from>
      <xdr:col>9</xdr:col>
      <xdr:colOff>276065</xdr:colOff>
      <xdr:row>23</xdr:row>
      <xdr:rowOff>51469</xdr:rowOff>
    </xdr:from>
    <xdr:ext cx="219395" cy="230439"/>
    <xdr:pic>
      <xdr:nvPicPr>
        <xdr:cNvPr id="12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372315" y="5899819"/>
          <a:ext cx="219395" cy="23043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12</xdr:col>
      <xdr:colOff>1085850</xdr:colOff>
      <xdr:row>37</xdr:row>
      <xdr:rowOff>209550</xdr:rowOff>
    </xdr:from>
    <xdr:ext cx="1201016" cy="408467"/>
    <xdr:pic>
      <xdr:nvPicPr>
        <xdr:cNvPr id="16" name="Picture 1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125325" y="4200525"/>
          <a:ext cx="1201016" cy="408467"/>
        </a:xfrm>
        <a:prstGeom prst="rect">
          <a:avLst/>
        </a:prstGeom>
      </xdr:spPr>
    </xdr:pic>
    <xdr:clientData/>
  </xdr:oneCellAnchor>
  <xdr:oneCellAnchor>
    <xdr:from>
      <xdr:col>7</xdr:col>
      <xdr:colOff>457200</xdr:colOff>
      <xdr:row>46</xdr:row>
      <xdr:rowOff>97156</xdr:rowOff>
    </xdr:from>
    <xdr:ext cx="1485900" cy="618383"/>
    <xdr:pic>
      <xdr:nvPicPr>
        <xdr:cNvPr id="17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68575" y="6250306"/>
          <a:ext cx="1485900" cy="618383"/>
        </a:xfrm>
        <a:prstGeom prst="rect">
          <a:avLst/>
        </a:prstGeom>
      </xdr:spPr>
    </xdr:pic>
    <xdr:clientData/>
  </xdr:oneCellAnchor>
  <xdr:oneCellAnchor>
    <xdr:from>
      <xdr:col>0</xdr:col>
      <xdr:colOff>276065</xdr:colOff>
      <xdr:row>45</xdr:row>
      <xdr:rowOff>51469</xdr:rowOff>
    </xdr:from>
    <xdr:ext cx="219395" cy="230439"/>
    <xdr:pic>
      <xdr:nvPicPr>
        <xdr:cNvPr id="18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372315" y="5899819"/>
          <a:ext cx="219395" cy="23043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3</xdr:col>
      <xdr:colOff>1085850</xdr:colOff>
      <xdr:row>59</xdr:row>
      <xdr:rowOff>209550</xdr:rowOff>
    </xdr:from>
    <xdr:ext cx="1201016" cy="408467"/>
    <xdr:pic>
      <xdr:nvPicPr>
        <xdr:cNvPr id="19" name="Picture 1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125325" y="9563100"/>
          <a:ext cx="1201016" cy="408467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457200</xdr:colOff>
      <xdr:row>2</xdr:row>
      <xdr:rowOff>97156</xdr:rowOff>
    </xdr:from>
    <xdr:ext cx="1485900" cy="618383"/>
    <xdr:pic>
      <xdr:nvPicPr>
        <xdr:cNvPr id="2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96150" y="11441431"/>
          <a:ext cx="1485900" cy="618383"/>
        </a:xfrm>
        <a:prstGeom prst="rect">
          <a:avLst/>
        </a:prstGeom>
      </xdr:spPr>
    </xdr:pic>
    <xdr:clientData/>
  </xdr:oneCellAnchor>
  <xdr:oneCellAnchor>
    <xdr:from>
      <xdr:col>4</xdr:col>
      <xdr:colOff>199865</xdr:colOff>
      <xdr:row>1</xdr:row>
      <xdr:rowOff>41944</xdr:rowOff>
    </xdr:from>
    <xdr:ext cx="219395" cy="230439"/>
    <xdr:pic>
      <xdr:nvPicPr>
        <xdr:cNvPr id="3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3257390" y="403894"/>
          <a:ext cx="219395" cy="23043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28575</xdr:colOff>
      <xdr:row>17</xdr:row>
      <xdr:rowOff>47625</xdr:rowOff>
    </xdr:from>
    <xdr:ext cx="1201016" cy="408467"/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71900" y="5410200"/>
          <a:ext cx="1201016" cy="408467"/>
        </a:xfrm>
        <a:prstGeom prst="rect">
          <a:avLst/>
        </a:prstGeom>
      </xdr:spPr>
    </xdr:pic>
    <xdr:clientData/>
  </xdr:oneCellAnchor>
  <xdr:oneCellAnchor>
    <xdr:from>
      <xdr:col>8</xdr:col>
      <xdr:colOff>457200</xdr:colOff>
      <xdr:row>24</xdr:row>
      <xdr:rowOff>97156</xdr:rowOff>
    </xdr:from>
    <xdr:ext cx="1485900" cy="618383"/>
    <xdr:pic>
      <xdr:nvPicPr>
        <xdr:cNvPr id="5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76925" y="763906"/>
          <a:ext cx="1485900" cy="618383"/>
        </a:xfrm>
        <a:prstGeom prst="rect">
          <a:avLst/>
        </a:prstGeom>
      </xdr:spPr>
    </xdr:pic>
    <xdr:clientData/>
  </xdr:oneCellAnchor>
  <xdr:oneCellAnchor>
    <xdr:from>
      <xdr:col>5</xdr:col>
      <xdr:colOff>199865</xdr:colOff>
      <xdr:row>23</xdr:row>
      <xdr:rowOff>41944</xdr:rowOff>
    </xdr:from>
    <xdr:ext cx="219395" cy="230439"/>
    <xdr:pic>
      <xdr:nvPicPr>
        <xdr:cNvPr id="6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3562190" y="403894"/>
          <a:ext cx="219395" cy="23043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6</xdr:col>
      <xdr:colOff>28575</xdr:colOff>
      <xdr:row>39</xdr:row>
      <xdr:rowOff>47625</xdr:rowOff>
    </xdr:from>
    <xdr:ext cx="1201016" cy="408467"/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076700" y="4324350"/>
          <a:ext cx="1201016" cy="408467"/>
        </a:xfrm>
        <a:prstGeom prst="rect">
          <a:avLst/>
        </a:prstGeom>
      </xdr:spPr>
    </xdr:pic>
    <xdr:clientData/>
  </xdr:oneCellAnchor>
  <xdr:oneCellAnchor>
    <xdr:from>
      <xdr:col>17</xdr:col>
      <xdr:colOff>457200</xdr:colOff>
      <xdr:row>3</xdr:row>
      <xdr:rowOff>97156</xdr:rowOff>
    </xdr:from>
    <xdr:ext cx="1485900" cy="618383"/>
    <xdr:pic>
      <xdr:nvPicPr>
        <xdr:cNvPr id="8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67575" y="5583556"/>
          <a:ext cx="1485900" cy="618383"/>
        </a:xfrm>
        <a:prstGeom prst="rect">
          <a:avLst/>
        </a:prstGeom>
      </xdr:spPr>
    </xdr:pic>
    <xdr:clientData/>
  </xdr:oneCellAnchor>
  <xdr:oneCellAnchor>
    <xdr:from>
      <xdr:col>14</xdr:col>
      <xdr:colOff>199865</xdr:colOff>
      <xdr:row>2</xdr:row>
      <xdr:rowOff>41944</xdr:rowOff>
    </xdr:from>
    <xdr:ext cx="219395" cy="230439"/>
    <xdr:pic>
      <xdr:nvPicPr>
        <xdr:cNvPr id="9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4771865" y="5223544"/>
          <a:ext cx="219395" cy="23043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15</xdr:col>
      <xdr:colOff>28575</xdr:colOff>
      <xdr:row>18</xdr:row>
      <xdr:rowOff>47625</xdr:rowOff>
    </xdr:from>
    <xdr:ext cx="1201016" cy="408467"/>
    <xdr:pic>
      <xdr:nvPicPr>
        <xdr:cNvPr id="10" name="Picture 9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286375" y="9505950"/>
          <a:ext cx="1201016" cy="408467"/>
        </a:xfrm>
        <a:prstGeom prst="rect">
          <a:avLst/>
        </a:prstGeom>
      </xdr:spPr>
    </xdr:pic>
    <xdr:clientData/>
  </xdr:oneCellAnchor>
  <xdr:oneCellAnchor>
    <xdr:from>
      <xdr:col>18</xdr:col>
      <xdr:colOff>457200</xdr:colOff>
      <xdr:row>28</xdr:row>
      <xdr:rowOff>97156</xdr:rowOff>
    </xdr:from>
    <xdr:ext cx="1485900" cy="618383"/>
    <xdr:pic>
      <xdr:nvPicPr>
        <xdr:cNvPr id="11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49450" y="1068706"/>
          <a:ext cx="1485900" cy="618383"/>
        </a:xfrm>
        <a:prstGeom prst="rect">
          <a:avLst/>
        </a:prstGeom>
      </xdr:spPr>
    </xdr:pic>
    <xdr:clientData/>
  </xdr:oneCellAnchor>
  <xdr:oneCellAnchor>
    <xdr:from>
      <xdr:col>15</xdr:col>
      <xdr:colOff>199865</xdr:colOff>
      <xdr:row>27</xdr:row>
      <xdr:rowOff>41944</xdr:rowOff>
    </xdr:from>
    <xdr:ext cx="219395" cy="230439"/>
    <xdr:pic>
      <xdr:nvPicPr>
        <xdr:cNvPr id="12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2334715" y="708694"/>
          <a:ext cx="219395" cy="23043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16</xdr:col>
      <xdr:colOff>28575</xdr:colOff>
      <xdr:row>43</xdr:row>
      <xdr:rowOff>47625</xdr:rowOff>
    </xdr:from>
    <xdr:ext cx="1201016" cy="408467"/>
    <xdr:pic>
      <xdr:nvPicPr>
        <xdr:cNvPr id="13" name="Picture 12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849225" y="5524500"/>
          <a:ext cx="1201016" cy="408467"/>
        </a:xfrm>
        <a:prstGeom prst="rect">
          <a:avLst/>
        </a:prstGeom>
      </xdr:spPr>
    </xdr:pic>
    <xdr:clientData/>
  </xdr:oneCellAnchor>
  <xdr:oneCellAnchor>
    <xdr:from>
      <xdr:col>7</xdr:col>
      <xdr:colOff>457200</xdr:colOff>
      <xdr:row>44</xdr:row>
      <xdr:rowOff>97156</xdr:rowOff>
    </xdr:from>
    <xdr:ext cx="1485900" cy="618383"/>
    <xdr:pic>
      <xdr:nvPicPr>
        <xdr:cNvPr id="14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00800" y="582931"/>
          <a:ext cx="1485900" cy="618383"/>
        </a:xfrm>
        <a:prstGeom prst="rect">
          <a:avLst/>
        </a:prstGeom>
      </xdr:spPr>
    </xdr:pic>
    <xdr:clientData/>
  </xdr:oneCellAnchor>
  <xdr:oneCellAnchor>
    <xdr:from>
      <xdr:col>4</xdr:col>
      <xdr:colOff>199865</xdr:colOff>
      <xdr:row>43</xdr:row>
      <xdr:rowOff>41944</xdr:rowOff>
    </xdr:from>
    <xdr:ext cx="219395" cy="230439"/>
    <xdr:pic>
      <xdr:nvPicPr>
        <xdr:cNvPr id="15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3781265" y="222919"/>
          <a:ext cx="219395" cy="23043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28575</xdr:colOff>
      <xdr:row>59</xdr:row>
      <xdr:rowOff>47625</xdr:rowOff>
    </xdr:from>
    <xdr:ext cx="1201016" cy="408467"/>
    <xdr:pic>
      <xdr:nvPicPr>
        <xdr:cNvPr id="16" name="Picture 1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600575" y="5153025"/>
          <a:ext cx="1201016" cy="408467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57150</xdr:colOff>
      <xdr:row>2</xdr:row>
      <xdr:rowOff>68581</xdr:rowOff>
    </xdr:from>
    <xdr:ext cx="1485900" cy="618383"/>
    <xdr:pic>
      <xdr:nvPicPr>
        <xdr:cNvPr id="2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72200" y="554356"/>
          <a:ext cx="1485900" cy="618383"/>
        </a:xfrm>
        <a:prstGeom prst="rect">
          <a:avLst/>
        </a:prstGeom>
      </xdr:spPr>
    </xdr:pic>
    <xdr:clientData/>
  </xdr:oneCellAnchor>
  <xdr:oneCellAnchor>
    <xdr:from>
      <xdr:col>4</xdr:col>
      <xdr:colOff>199865</xdr:colOff>
      <xdr:row>1</xdr:row>
      <xdr:rowOff>41944</xdr:rowOff>
    </xdr:from>
    <xdr:ext cx="409735" cy="434306"/>
    <xdr:pic>
      <xdr:nvPicPr>
        <xdr:cNvPr id="3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3495515" y="222919"/>
          <a:ext cx="409735" cy="434306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28575</xdr:colOff>
      <xdr:row>17</xdr:row>
      <xdr:rowOff>47625</xdr:rowOff>
    </xdr:from>
    <xdr:ext cx="1201016" cy="408467"/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600575" y="5334000"/>
          <a:ext cx="1201016" cy="408467"/>
        </a:xfrm>
        <a:prstGeom prst="rect">
          <a:avLst/>
        </a:prstGeom>
      </xdr:spPr>
    </xdr:pic>
    <xdr:clientData/>
  </xdr:oneCellAnchor>
  <xdr:oneCellAnchor>
    <xdr:from>
      <xdr:col>7</xdr:col>
      <xdr:colOff>57150</xdr:colOff>
      <xdr:row>25</xdr:row>
      <xdr:rowOff>68581</xdr:rowOff>
    </xdr:from>
    <xdr:ext cx="1485900" cy="618383"/>
    <xdr:pic>
      <xdr:nvPicPr>
        <xdr:cNvPr id="5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72200" y="554356"/>
          <a:ext cx="1485900" cy="618383"/>
        </a:xfrm>
        <a:prstGeom prst="rect">
          <a:avLst/>
        </a:prstGeom>
      </xdr:spPr>
    </xdr:pic>
    <xdr:clientData/>
  </xdr:oneCellAnchor>
  <xdr:oneCellAnchor>
    <xdr:from>
      <xdr:col>4</xdr:col>
      <xdr:colOff>199865</xdr:colOff>
      <xdr:row>24</xdr:row>
      <xdr:rowOff>41944</xdr:rowOff>
    </xdr:from>
    <xdr:ext cx="409735" cy="434306"/>
    <xdr:pic>
      <xdr:nvPicPr>
        <xdr:cNvPr id="6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3495515" y="222919"/>
          <a:ext cx="409735" cy="434306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28575</xdr:colOff>
      <xdr:row>40</xdr:row>
      <xdr:rowOff>47625</xdr:rowOff>
    </xdr:from>
    <xdr:ext cx="1201016" cy="408467"/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314825" y="5067300"/>
          <a:ext cx="1201016" cy="408467"/>
        </a:xfrm>
        <a:prstGeom prst="rect">
          <a:avLst/>
        </a:prstGeom>
      </xdr:spPr>
    </xdr:pic>
    <xdr:clientData/>
  </xdr:oneCellAnchor>
  <xdr:oneCellAnchor>
    <xdr:from>
      <xdr:col>19</xdr:col>
      <xdr:colOff>57150</xdr:colOff>
      <xdr:row>4</xdr:row>
      <xdr:rowOff>68581</xdr:rowOff>
    </xdr:from>
    <xdr:ext cx="1485900" cy="618383"/>
    <xdr:pic>
      <xdr:nvPicPr>
        <xdr:cNvPr id="8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72200" y="6097906"/>
          <a:ext cx="1485900" cy="618383"/>
        </a:xfrm>
        <a:prstGeom prst="rect">
          <a:avLst/>
        </a:prstGeom>
      </xdr:spPr>
    </xdr:pic>
    <xdr:clientData/>
  </xdr:oneCellAnchor>
  <xdr:oneCellAnchor>
    <xdr:from>
      <xdr:col>16</xdr:col>
      <xdr:colOff>199865</xdr:colOff>
      <xdr:row>3</xdr:row>
      <xdr:rowOff>41944</xdr:rowOff>
    </xdr:from>
    <xdr:ext cx="409735" cy="434306"/>
    <xdr:pic>
      <xdr:nvPicPr>
        <xdr:cNvPr id="9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3495515" y="5766469"/>
          <a:ext cx="409735" cy="434306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17</xdr:col>
      <xdr:colOff>28575</xdr:colOff>
      <xdr:row>19</xdr:row>
      <xdr:rowOff>47625</xdr:rowOff>
    </xdr:from>
    <xdr:ext cx="1201016" cy="408467"/>
    <xdr:pic>
      <xdr:nvPicPr>
        <xdr:cNvPr id="10" name="Picture 9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314825" y="9324975"/>
          <a:ext cx="1201016" cy="408467"/>
        </a:xfrm>
        <a:prstGeom prst="rect">
          <a:avLst/>
        </a:prstGeom>
      </xdr:spPr>
    </xdr:pic>
    <xdr:clientData/>
  </xdr:oneCellAnchor>
  <xdr:oneCellAnchor>
    <xdr:from>
      <xdr:col>19</xdr:col>
      <xdr:colOff>57150</xdr:colOff>
      <xdr:row>26</xdr:row>
      <xdr:rowOff>68581</xdr:rowOff>
    </xdr:from>
    <xdr:ext cx="1485900" cy="618383"/>
    <xdr:pic>
      <xdr:nvPicPr>
        <xdr:cNvPr id="11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078075" y="1211581"/>
          <a:ext cx="1485900" cy="618383"/>
        </a:xfrm>
        <a:prstGeom prst="rect">
          <a:avLst/>
        </a:prstGeom>
      </xdr:spPr>
    </xdr:pic>
    <xdr:clientData/>
  </xdr:oneCellAnchor>
  <xdr:oneCellAnchor>
    <xdr:from>
      <xdr:col>16</xdr:col>
      <xdr:colOff>199865</xdr:colOff>
      <xdr:row>25</xdr:row>
      <xdr:rowOff>41944</xdr:rowOff>
    </xdr:from>
    <xdr:ext cx="409735" cy="434306"/>
    <xdr:pic>
      <xdr:nvPicPr>
        <xdr:cNvPr id="12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3163390" y="784894"/>
          <a:ext cx="409735" cy="434306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17</xdr:col>
      <xdr:colOff>28575</xdr:colOff>
      <xdr:row>41</xdr:row>
      <xdr:rowOff>47625</xdr:rowOff>
    </xdr:from>
    <xdr:ext cx="1201016" cy="408467"/>
    <xdr:pic>
      <xdr:nvPicPr>
        <xdr:cNvPr id="13" name="Picture 12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3677900" y="6315075"/>
          <a:ext cx="1201016" cy="408467"/>
        </a:xfrm>
        <a:prstGeom prst="rect">
          <a:avLst/>
        </a:prstGeom>
      </xdr:spPr>
    </xdr:pic>
    <xdr:clientData/>
  </xdr:oneCellAnchor>
  <xdr:oneCellAnchor>
    <xdr:from>
      <xdr:col>8</xdr:col>
      <xdr:colOff>57150</xdr:colOff>
      <xdr:row>45</xdr:row>
      <xdr:rowOff>68581</xdr:rowOff>
    </xdr:from>
    <xdr:ext cx="1485900" cy="618383"/>
    <xdr:pic>
      <xdr:nvPicPr>
        <xdr:cNvPr id="14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078075" y="7631431"/>
          <a:ext cx="1485900" cy="618383"/>
        </a:xfrm>
        <a:prstGeom prst="rect">
          <a:avLst/>
        </a:prstGeom>
      </xdr:spPr>
    </xdr:pic>
    <xdr:clientData/>
  </xdr:oneCellAnchor>
  <xdr:oneCellAnchor>
    <xdr:from>
      <xdr:col>5</xdr:col>
      <xdr:colOff>199865</xdr:colOff>
      <xdr:row>44</xdr:row>
      <xdr:rowOff>41944</xdr:rowOff>
    </xdr:from>
    <xdr:ext cx="409735" cy="434306"/>
    <xdr:pic>
      <xdr:nvPicPr>
        <xdr:cNvPr id="15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3163390" y="7299994"/>
          <a:ext cx="409735" cy="434306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6</xdr:col>
      <xdr:colOff>28575</xdr:colOff>
      <xdr:row>60</xdr:row>
      <xdr:rowOff>47625</xdr:rowOff>
    </xdr:from>
    <xdr:ext cx="1201016" cy="408467"/>
    <xdr:pic>
      <xdr:nvPicPr>
        <xdr:cNvPr id="16" name="Picture 1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3677900" y="12106275"/>
          <a:ext cx="1201016" cy="408467"/>
        </a:xfrm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57150</xdr:colOff>
      <xdr:row>3</xdr:row>
      <xdr:rowOff>68581</xdr:rowOff>
    </xdr:from>
    <xdr:ext cx="1485900" cy="618383"/>
    <xdr:pic>
      <xdr:nvPicPr>
        <xdr:cNvPr id="2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00900" y="12974956"/>
          <a:ext cx="1485900" cy="618383"/>
        </a:xfrm>
        <a:prstGeom prst="rect">
          <a:avLst/>
        </a:prstGeom>
      </xdr:spPr>
    </xdr:pic>
    <xdr:clientData/>
  </xdr:oneCellAnchor>
  <xdr:oneCellAnchor>
    <xdr:from>
      <xdr:col>4</xdr:col>
      <xdr:colOff>199865</xdr:colOff>
      <xdr:row>2</xdr:row>
      <xdr:rowOff>41944</xdr:rowOff>
    </xdr:from>
    <xdr:ext cx="409735" cy="434306"/>
    <xdr:pic>
      <xdr:nvPicPr>
        <xdr:cNvPr id="3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4486115" y="12643519"/>
          <a:ext cx="409735" cy="434306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28575</xdr:colOff>
      <xdr:row>18</xdr:row>
      <xdr:rowOff>47625</xdr:rowOff>
    </xdr:from>
    <xdr:ext cx="1201016" cy="408467"/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238750" y="16563975"/>
          <a:ext cx="1201016" cy="408467"/>
        </a:xfrm>
        <a:prstGeom prst="rect">
          <a:avLst/>
        </a:prstGeom>
      </xdr:spPr>
    </xdr:pic>
    <xdr:clientData/>
  </xdr:oneCellAnchor>
  <xdr:oneCellAnchor>
    <xdr:from>
      <xdr:col>18</xdr:col>
      <xdr:colOff>57150</xdr:colOff>
      <xdr:row>3</xdr:row>
      <xdr:rowOff>68581</xdr:rowOff>
    </xdr:from>
    <xdr:ext cx="1485900" cy="618383"/>
    <xdr:pic>
      <xdr:nvPicPr>
        <xdr:cNvPr id="5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62625" y="735331"/>
          <a:ext cx="1485900" cy="618383"/>
        </a:xfrm>
        <a:prstGeom prst="rect">
          <a:avLst/>
        </a:prstGeom>
      </xdr:spPr>
    </xdr:pic>
    <xdr:clientData/>
  </xdr:oneCellAnchor>
  <xdr:oneCellAnchor>
    <xdr:from>
      <xdr:col>15</xdr:col>
      <xdr:colOff>199865</xdr:colOff>
      <xdr:row>2</xdr:row>
      <xdr:rowOff>41944</xdr:rowOff>
    </xdr:from>
    <xdr:ext cx="409735" cy="434306"/>
    <xdr:pic>
      <xdr:nvPicPr>
        <xdr:cNvPr id="6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3419315" y="403894"/>
          <a:ext cx="409735" cy="434306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16</xdr:col>
      <xdr:colOff>28575</xdr:colOff>
      <xdr:row>18</xdr:row>
      <xdr:rowOff>47625</xdr:rowOff>
    </xdr:from>
    <xdr:ext cx="1201016" cy="408467"/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010025" y="4324350"/>
          <a:ext cx="1201016" cy="408467"/>
        </a:xfrm>
        <a:prstGeom prst="rect">
          <a:avLst/>
        </a:prstGeom>
      </xdr:spPr>
    </xdr:pic>
    <xdr:clientData/>
  </xdr:oneCellAnchor>
  <xdr:oneCellAnchor>
    <xdr:from>
      <xdr:col>8</xdr:col>
      <xdr:colOff>57150</xdr:colOff>
      <xdr:row>23</xdr:row>
      <xdr:rowOff>68581</xdr:rowOff>
    </xdr:from>
    <xdr:ext cx="1485900" cy="618383"/>
    <xdr:pic>
      <xdr:nvPicPr>
        <xdr:cNvPr id="8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11250" y="735331"/>
          <a:ext cx="1485900" cy="618383"/>
        </a:xfrm>
        <a:prstGeom prst="rect">
          <a:avLst/>
        </a:prstGeom>
      </xdr:spPr>
    </xdr:pic>
    <xdr:clientData/>
  </xdr:oneCellAnchor>
  <xdr:oneCellAnchor>
    <xdr:from>
      <xdr:col>5</xdr:col>
      <xdr:colOff>199865</xdr:colOff>
      <xdr:row>22</xdr:row>
      <xdr:rowOff>41944</xdr:rowOff>
    </xdr:from>
    <xdr:ext cx="409735" cy="434306"/>
    <xdr:pic>
      <xdr:nvPicPr>
        <xdr:cNvPr id="9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1896565" y="403894"/>
          <a:ext cx="409735" cy="434306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6</xdr:col>
      <xdr:colOff>28575</xdr:colOff>
      <xdr:row>38</xdr:row>
      <xdr:rowOff>47625</xdr:rowOff>
    </xdr:from>
    <xdr:ext cx="1201016" cy="408467"/>
    <xdr:pic>
      <xdr:nvPicPr>
        <xdr:cNvPr id="10" name="Picture 9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411075" y="5114925"/>
          <a:ext cx="1201016" cy="408467"/>
        </a:xfrm>
        <a:prstGeom prst="rect">
          <a:avLst/>
        </a:prstGeom>
      </xdr:spPr>
    </xdr:pic>
    <xdr:clientData/>
  </xdr:oneCellAnchor>
  <xdr:oneCellAnchor>
    <xdr:from>
      <xdr:col>19</xdr:col>
      <xdr:colOff>57150</xdr:colOff>
      <xdr:row>23</xdr:row>
      <xdr:rowOff>68581</xdr:rowOff>
    </xdr:from>
    <xdr:ext cx="1485900" cy="618383"/>
    <xdr:pic>
      <xdr:nvPicPr>
        <xdr:cNvPr id="11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62775" y="6164581"/>
          <a:ext cx="1485900" cy="618383"/>
        </a:xfrm>
        <a:prstGeom prst="rect">
          <a:avLst/>
        </a:prstGeom>
      </xdr:spPr>
    </xdr:pic>
    <xdr:clientData/>
  </xdr:oneCellAnchor>
  <xdr:oneCellAnchor>
    <xdr:from>
      <xdr:col>16</xdr:col>
      <xdr:colOff>199865</xdr:colOff>
      <xdr:row>22</xdr:row>
      <xdr:rowOff>41944</xdr:rowOff>
    </xdr:from>
    <xdr:ext cx="409735" cy="434306"/>
    <xdr:pic>
      <xdr:nvPicPr>
        <xdr:cNvPr id="12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4571840" y="5833144"/>
          <a:ext cx="409735" cy="434306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17</xdr:col>
      <xdr:colOff>28575</xdr:colOff>
      <xdr:row>38</xdr:row>
      <xdr:rowOff>47625</xdr:rowOff>
    </xdr:from>
    <xdr:ext cx="1201016" cy="408467"/>
    <xdr:pic>
      <xdr:nvPicPr>
        <xdr:cNvPr id="13" name="Picture 12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238750" y="9753600"/>
          <a:ext cx="1201016" cy="408467"/>
        </a:xfrm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57150</xdr:colOff>
      <xdr:row>3</xdr:row>
      <xdr:rowOff>68581</xdr:rowOff>
    </xdr:from>
    <xdr:ext cx="1485900" cy="618383"/>
    <xdr:pic>
      <xdr:nvPicPr>
        <xdr:cNvPr id="2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20950" y="5916931"/>
          <a:ext cx="1485900" cy="618383"/>
        </a:xfrm>
        <a:prstGeom prst="rect">
          <a:avLst/>
        </a:prstGeom>
      </xdr:spPr>
    </xdr:pic>
    <xdr:clientData/>
  </xdr:oneCellAnchor>
  <xdr:oneCellAnchor>
    <xdr:from>
      <xdr:col>4</xdr:col>
      <xdr:colOff>199865</xdr:colOff>
      <xdr:row>2</xdr:row>
      <xdr:rowOff>41944</xdr:rowOff>
    </xdr:from>
    <xdr:ext cx="409735" cy="434306"/>
    <xdr:pic>
      <xdr:nvPicPr>
        <xdr:cNvPr id="3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3306265" y="5585494"/>
          <a:ext cx="409735" cy="434306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28575</xdr:colOff>
      <xdr:row>18</xdr:row>
      <xdr:rowOff>47625</xdr:rowOff>
    </xdr:from>
    <xdr:ext cx="1201016" cy="408467"/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3820775" y="9505950"/>
          <a:ext cx="1201016" cy="408467"/>
        </a:xfrm>
        <a:prstGeom prst="rect">
          <a:avLst/>
        </a:prstGeom>
      </xdr:spPr>
    </xdr:pic>
    <xdr:clientData/>
  </xdr:oneCellAnchor>
  <xdr:oneCellAnchor>
    <xdr:from>
      <xdr:col>18</xdr:col>
      <xdr:colOff>57150</xdr:colOff>
      <xdr:row>3</xdr:row>
      <xdr:rowOff>68581</xdr:rowOff>
    </xdr:from>
    <xdr:ext cx="1485900" cy="618383"/>
    <xdr:pic>
      <xdr:nvPicPr>
        <xdr:cNvPr id="5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57900" y="735331"/>
          <a:ext cx="1485900" cy="618383"/>
        </a:xfrm>
        <a:prstGeom prst="rect">
          <a:avLst/>
        </a:prstGeom>
      </xdr:spPr>
    </xdr:pic>
    <xdr:clientData/>
  </xdr:oneCellAnchor>
  <xdr:oneCellAnchor>
    <xdr:from>
      <xdr:col>15</xdr:col>
      <xdr:colOff>199865</xdr:colOff>
      <xdr:row>2</xdr:row>
      <xdr:rowOff>41944</xdr:rowOff>
    </xdr:from>
    <xdr:ext cx="409735" cy="434306"/>
    <xdr:pic>
      <xdr:nvPicPr>
        <xdr:cNvPr id="6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4143215" y="403894"/>
          <a:ext cx="409735" cy="434306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16</xdr:col>
      <xdr:colOff>28575</xdr:colOff>
      <xdr:row>18</xdr:row>
      <xdr:rowOff>47625</xdr:rowOff>
    </xdr:from>
    <xdr:ext cx="1201016" cy="408467"/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657725" y="4867275"/>
          <a:ext cx="1201016" cy="408467"/>
        </a:xfrm>
        <a:prstGeom prst="rect">
          <a:avLst/>
        </a:prstGeom>
      </xdr:spPr>
    </xdr:pic>
    <xdr:clientData/>
  </xdr:oneCellAnchor>
  <xdr:oneCellAnchor>
    <xdr:from>
      <xdr:col>7</xdr:col>
      <xdr:colOff>57150</xdr:colOff>
      <xdr:row>24</xdr:row>
      <xdr:rowOff>68581</xdr:rowOff>
    </xdr:from>
    <xdr:ext cx="1485900" cy="618383"/>
    <xdr:pic>
      <xdr:nvPicPr>
        <xdr:cNvPr id="8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030325" y="735331"/>
          <a:ext cx="1485900" cy="618383"/>
        </a:xfrm>
        <a:prstGeom prst="rect">
          <a:avLst/>
        </a:prstGeom>
      </xdr:spPr>
    </xdr:pic>
    <xdr:clientData/>
  </xdr:oneCellAnchor>
  <xdr:oneCellAnchor>
    <xdr:from>
      <xdr:col>4</xdr:col>
      <xdr:colOff>199865</xdr:colOff>
      <xdr:row>23</xdr:row>
      <xdr:rowOff>41944</xdr:rowOff>
    </xdr:from>
    <xdr:ext cx="409735" cy="434306"/>
    <xdr:pic>
      <xdr:nvPicPr>
        <xdr:cNvPr id="9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2115640" y="403894"/>
          <a:ext cx="409735" cy="434306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28575</xdr:colOff>
      <xdr:row>39</xdr:row>
      <xdr:rowOff>47625</xdr:rowOff>
    </xdr:from>
    <xdr:ext cx="1201016" cy="408467"/>
    <xdr:pic>
      <xdr:nvPicPr>
        <xdr:cNvPr id="10" name="Picture 9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630150" y="5372100"/>
          <a:ext cx="1201016" cy="408467"/>
        </a:xfrm>
        <a:prstGeom prst="rect">
          <a:avLst/>
        </a:prstGeom>
      </xdr:spPr>
    </xdr:pic>
    <xdr:clientData/>
  </xdr:oneCellAnchor>
</xdr:wsDr>
</file>

<file path=xl/tables/table1.xml><?xml version="1.0" encoding="utf-8"?>
<table xmlns="http://schemas.openxmlformats.org/spreadsheetml/2006/main" id="6" name="TimeSheet247" displayName="TimeSheet247" ref="B24:H31" totalsRowShown="0">
  <autoFilter ref="B24:H31"/>
  <tableColumns count="7">
    <tableColumn id="1" name="Day">
      <calculatedColumnFormula>IFERROR(TEXT(TimeSheet247[[#This Row],[Date]],"aaaa"), "")</calculatedColumnFormula>
    </tableColumn>
    <tableColumn id="2" name="Date"/>
    <tableColumn id="3" name="Preparation or Travel"/>
    <tableColumn id="4" name="Online event"/>
    <tableColumn id="5" name="Reporting"/>
    <tableColumn id="6" name="Name of the activity" dataDxfId="33"/>
    <tableColumn id="7" name="Total">
      <calculatedColumnFormula>IFERROR(SUM(D25:G25),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0.xml><?xml version="1.0" encoding="utf-8"?>
<table xmlns="http://schemas.openxmlformats.org/spreadsheetml/2006/main" id="18" name="TimeSheet2471519" displayName="TimeSheet2471519" ref="B24:H31" totalsRowShown="0">
  <autoFilter ref="B24:H31"/>
  <tableColumns count="7">
    <tableColumn id="1" name="Day">
      <calculatedColumnFormula>IFERROR(TEXT(TimeSheet2471519[[#This Row],[Date]],"aaaa"), "")</calculatedColumnFormula>
    </tableColumn>
    <tableColumn id="2" name="Date"/>
    <tableColumn id="3" name="Preparation or Travel"/>
    <tableColumn id="4" name="Online event"/>
    <tableColumn id="5" name="Reporting"/>
    <tableColumn id="6" name="Name of the activity" dataDxfId="24"/>
    <tableColumn id="7" name="Total">
      <calculatedColumnFormula>IFERROR(SUM(D25:G25),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1.xml><?xml version="1.0" encoding="utf-8"?>
<table xmlns="http://schemas.openxmlformats.org/spreadsheetml/2006/main" id="19" name="TimeSheet281620" displayName="TimeSheet281620" ref="K6:Q13" totalsRowShown="0">
  <autoFilter ref="K6:Q13"/>
  <tableColumns count="7">
    <tableColumn id="1" name="Day">
      <calculatedColumnFormula>IFERROR(TEXT(TimeSheet281620[[#This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23"/>
    <tableColumn id="7" name="Total">
      <calculatedColumnFormula>IFERROR(SUM(M7:P7),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2.xml><?xml version="1.0" encoding="utf-8"?>
<table xmlns="http://schemas.openxmlformats.org/spreadsheetml/2006/main" id="20" name="TimeSheet24791721" displayName="TimeSheet24791721" ref="K24:Q31" totalsRowShown="0">
  <autoFilter ref="K24:Q31"/>
  <tableColumns count="7">
    <tableColumn id="1" name="Day">
      <calculatedColumnFormula>IFERROR(TEXT(TimeSheet24791721[[#This Row],[Date]],"aaaa"), "")</calculatedColumnFormula>
    </tableColumn>
    <tableColumn id="2" name="Date"/>
    <tableColumn id="3" name="Preparation or Travel"/>
    <tableColumn id="4" name="Online event"/>
    <tableColumn id="5" name="Reporting"/>
    <tableColumn id="6" name="Name of the activity" dataDxfId="22"/>
    <tableColumn id="7" name="Total">
      <calculatedColumnFormula>IFERROR(SUM(M25:P25),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3.xml><?xml version="1.0" encoding="utf-8"?>
<table xmlns="http://schemas.openxmlformats.org/spreadsheetml/2006/main" id="21" name="TimeSheet2141822" displayName="TimeSheet2141822" ref="B6:H14" totalsRowShown="0">
  <autoFilter ref="B6:H14"/>
  <tableColumns count="7">
    <tableColumn id="1" name="Day">
      <calculatedColumnFormula>IFERROR(TEXT(TimeSheet2141822[[#This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21"/>
    <tableColumn id="7" name="Total">
      <calculatedColumnFormula>IFERROR(SUM(D7:G7),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4.xml><?xml version="1.0" encoding="utf-8"?>
<table xmlns="http://schemas.openxmlformats.org/spreadsheetml/2006/main" id="2" name="TimeSheet21418223" displayName="TimeSheet21418223" ref="B29:H37" totalsRowShown="0">
  <autoFilter ref="B29:H37"/>
  <tableColumns count="7">
    <tableColumn id="1" name="Day">
      <calculatedColumnFormula>IFERROR(TEXT(TimeSheet21418223[[#This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20"/>
    <tableColumn id="7" name="Total">
      <calculatedColumnFormula>IFERROR(SUM(D30:G30),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5.xml><?xml version="1.0" encoding="utf-8"?>
<table xmlns="http://schemas.openxmlformats.org/spreadsheetml/2006/main" id="4" name="TimeSheet214182235" displayName="TimeSheet214182235" ref="L6:R14" totalsRowShown="0">
  <autoFilter ref="L6:R14"/>
  <tableColumns count="7">
    <tableColumn id="1" name="Day">
      <calculatedColumnFormula>IFERROR(TEXT(TimeSheet214182235[[#This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19"/>
    <tableColumn id="7" name="Total">
      <calculatedColumnFormula>IFERROR(SUM(N7:Q7),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6.xml><?xml version="1.0" encoding="utf-8"?>
<table xmlns="http://schemas.openxmlformats.org/spreadsheetml/2006/main" id="3" name="TimeSheet2141822354" displayName="TimeSheet2141822354" ref="L29:R37" totalsRowShown="0">
  <autoFilter ref="L29:R37"/>
  <tableColumns count="7">
    <tableColumn id="1" name="Day">
      <calculatedColumnFormula>IFERROR(TEXT(TimeSheet2141822354[[#This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18"/>
    <tableColumn id="7" name="Total">
      <calculatedColumnFormula>IFERROR(SUM(N30:Q30),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7.xml><?xml version="1.0" encoding="utf-8"?>
<table xmlns="http://schemas.openxmlformats.org/spreadsheetml/2006/main" id="5" name="TimeSheet21418223546" displayName="TimeSheet21418223546" ref="C51:I59" totalsRowShown="0">
  <autoFilter ref="C51:I59"/>
  <tableColumns count="7">
    <tableColumn id="1" name="Day">
      <calculatedColumnFormula>IFERROR(TEXT(TimeSheet21418223546[[#This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17"/>
    <tableColumn id="7" name="Total">
      <calculatedColumnFormula>IFERROR(SUM(E52:H52),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8.xml><?xml version="1.0" encoding="utf-8"?>
<table xmlns="http://schemas.openxmlformats.org/spreadsheetml/2006/main" id="9" name="TimeSheet2141822354610" displayName="TimeSheet2141822354610" ref="C7:I15" totalsRowShown="0">
  <autoFilter ref="C7:I15"/>
  <tableColumns count="7">
    <tableColumn id="1" name="Day">
      <calculatedColumnFormula>IFERROR(TEXT(TimeSheet2141822354610[[#This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16"/>
    <tableColumn id="7" name="Total">
      <calculatedColumnFormula>IFERROR(SUM(E8:H8),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9.xml><?xml version="1.0" encoding="utf-8"?>
<table xmlns="http://schemas.openxmlformats.org/spreadsheetml/2006/main" id="10" name="TimeSheet214182235461011" displayName="TimeSheet214182235461011" ref="D29:J37" totalsRowShown="0">
  <autoFilter ref="D29:J37"/>
  <tableColumns count="7">
    <tableColumn id="1" name="Day">
      <calculatedColumnFormula>IFERROR(TEXT(TimeSheet214182235461011[[#This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15"/>
    <tableColumn id="7" name="Total">
      <calculatedColumnFormula>IFERROR(SUM(F30:I30),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2.xml><?xml version="1.0" encoding="utf-8"?>
<table xmlns="http://schemas.openxmlformats.org/spreadsheetml/2006/main" id="7" name="TimeSheet28" displayName="TimeSheet28" ref="K6:Q13" totalsRowShown="0">
  <autoFilter ref="K6:Q13"/>
  <tableColumns count="7">
    <tableColumn id="1" name="Day">
      <calculatedColumnFormula>IFERROR(TEXT(TimeSheet28[[#This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32"/>
    <tableColumn id="7" name="Total">
      <calculatedColumnFormula>IFERROR(SUM(M7:P7),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20.xml><?xml version="1.0" encoding="utf-8"?>
<table xmlns="http://schemas.openxmlformats.org/spreadsheetml/2006/main" id="11" name="TimeSheet21418223546101112" displayName="TimeSheet21418223546101112" ref="M8:S16" totalsRowShown="0">
  <autoFilter ref="M8:S16"/>
  <tableColumns count="7">
    <tableColumn id="1" name="Day">
      <calculatedColumnFormula>IFERROR(TEXT(TimeSheet21418223546101112[[#This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14"/>
    <tableColumn id="7" name="Total">
      <calculatedColumnFormula>IFERROR(SUM(O9:R9),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21.xml><?xml version="1.0" encoding="utf-8"?>
<table xmlns="http://schemas.openxmlformats.org/spreadsheetml/2006/main" id="12" name="TimeSheet2141822354610111213" displayName="TimeSheet2141822354610111213" ref="N33:T41" totalsRowShown="0">
  <autoFilter ref="N33:T41"/>
  <tableColumns count="7">
    <tableColumn id="1" name="Day">
      <calculatedColumnFormula>IFERROR(TEXT(TimeSheet2141822354610111213[[#This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13"/>
    <tableColumn id="7" name="Total">
      <calculatedColumnFormula>IFERROR(SUM(P34:S34),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22.xml><?xml version="1.0" encoding="utf-8"?>
<table xmlns="http://schemas.openxmlformats.org/spreadsheetml/2006/main" id="23" name="TimeSheet214182235461024" displayName="TimeSheet214182235461024" ref="C49:I57" totalsRowShown="0">
  <autoFilter ref="C49:I57"/>
  <tableColumns count="7">
    <tableColumn id="1" name="Day">
      <calculatedColumnFormula>IFERROR(TEXT(TimeSheet214182235461024[[#This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12"/>
    <tableColumn id="7" name="Total">
      <calculatedColumnFormula>IFERROR(SUM(E50:H50),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23.xml><?xml version="1.0" encoding="utf-8"?>
<table xmlns="http://schemas.openxmlformats.org/spreadsheetml/2006/main" id="22" name="TimeSheet214182235461023" displayName="TimeSheet214182235461023" ref="C7:I15" totalsRowShown="0">
  <autoFilter ref="C7:I15"/>
  <tableColumns count="7">
    <tableColumn id="1" name="Day">
      <calculatedColumnFormula>IFERROR(TEXT(TimeSheet214182235461023[[#This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11"/>
    <tableColumn id="7" name="Total">
      <calculatedColumnFormula>IFERROR(SUM(E8:H8),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24.xml><?xml version="1.0" encoding="utf-8"?>
<table xmlns="http://schemas.openxmlformats.org/spreadsheetml/2006/main" id="24" name="TimeSheet21418223546102325" displayName="TimeSheet21418223546102325" ref="C30:I38" totalsRowShown="0">
  <autoFilter ref="C30:I38"/>
  <tableColumns count="7">
    <tableColumn id="1" name="Day">
      <calculatedColumnFormula>IFERROR(TEXT(TimeSheet21418223546102325[[#This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10"/>
    <tableColumn id="7" name="Total">
      <calculatedColumnFormula>IFERROR(SUM(E31:H31),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25.xml><?xml version="1.0" encoding="utf-8"?>
<table xmlns="http://schemas.openxmlformats.org/spreadsheetml/2006/main" id="25" name="TimeSheet2141822354610232526" displayName="TimeSheet2141822354610232526" ref="O9:U17" totalsRowShown="0">
  <autoFilter ref="O9:U17"/>
  <tableColumns count="7">
    <tableColumn id="1" name="Day">
      <calculatedColumnFormula>IFERROR(TEXT(TimeSheet2141822354610232526[[#This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9"/>
    <tableColumn id="7" name="Total">
      <calculatedColumnFormula>IFERROR(SUM(Q10:T10),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26.xml><?xml version="1.0" encoding="utf-8"?>
<table xmlns="http://schemas.openxmlformats.org/spreadsheetml/2006/main" id="26" name="TimeSheet214182235461023252627" displayName="TimeSheet214182235461023252627" ref="O31:U39" totalsRowShown="0">
  <autoFilter ref="O31:U39"/>
  <tableColumns count="7">
    <tableColumn id="1" name="Day">
      <calculatedColumnFormula>IFERROR(TEXT(TimeSheet214182235461023252627[[#This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8"/>
    <tableColumn id="7" name="Total">
      <calculatedColumnFormula>IFERROR(SUM(Q32:T32),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27.xml><?xml version="1.0" encoding="utf-8"?>
<table xmlns="http://schemas.openxmlformats.org/spreadsheetml/2006/main" id="27" name="TimeSheet21418223546102325262728" displayName="TimeSheet21418223546102325262728" ref="D50:J58" totalsRowShown="0">
  <autoFilter ref="D50:J58"/>
  <tableColumns count="7">
    <tableColumn id="1" name="Day">
      <calculatedColumnFormula>IFERROR(TEXT(TimeSheet21418223546102325262728[[#This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7"/>
    <tableColumn id="7" name="Total">
      <calculatedColumnFormula>IFERROR(SUM(F51:I51),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28.xml><?xml version="1.0" encoding="utf-8"?>
<table xmlns="http://schemas.openxmlformats.org/spreadsheetml/2006/main" id="28" name="TimeSheet2141822354610232526272829" displayName="TimeSheet2141822354610232526272829" ref="C8:I16" totalsRowShown="0">
  <autoFilter ref="C8:I16"/>
  <tableColumns count="7">
    <tableColumn id="1" name="Day">
      <calculatedColumnFormula>IFERROR(TEXT(TimeSheet2141822354610232526272829[[#This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6"/>
    <tableColumn id="7" name="Total">
      <calculatedColumnFormula>IFERROR(SUM(E9:H9),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29.xml><?xml version="1.0" encoding="utf-8"?>
<table xmlns="http://schemas.openxmlformats.org/spreadsheetml/2006/main" id="29" name="TimeSheet214182235461023252627282930" displayName="TimeSheet214182235461023252627282930" ref="N8:T16" totalsRowShown="0">
  <autoFilter ref="N8:T16"/>
  <tableColumns count="7">
    <tableColumn id="1" name="Day">
      <calculatedColumnFormula>IFERROR(TEXT(TimeSheet214182235461023252627282930[[#This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5"/>
    <tableColumn id="7" name="Total">
      <calculatedColumnFormula>IFERROR(SUM(P9:S9),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3.xml><?xml version="1.0" encoding="utf-8"?>
<table xmlns="http://schemas.openxmlformats.org/spreadsheetml/2006/main" id="8" name="TimeSheet2479" displayName="TimeSheet2479" ref="K24:Q31" totalsRowShown="0">
  <autoFilter ref="K24:Q31"/>
  <tableColumns count="7">
    <tableColumn id="1" name="Day">
      <calculatedColumnFormula>IFERROR(TEXT(TimeSheet2479[[#This Row],[Date]],"aaaa"), "")</calculatedColumnFormula>
    </tableColumn>
    <tableColumn id="2" name="Date"/>
    <tableColumn id="3" name="Preparation or Travel"/>
    <tableColumn id="4" name="Online event"/>
    <tableColumn id="5" name="Reporting"/>
    <tableColumn id="6" name="Name of the activity" dataDxfId="31"/>
    <tableColumn id="7" name="Total">
      <calculatedColumnFormula>IFERROR(SUM(M25:P25),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30.xml><?xml version="1.0" encoding="utf-8"?>
<table xmlns="http://schemas.openxmlformats.org/spreadsheetml/2006/main" id="30" name="TimeSheet21418223546102325262728293031" displayName="TimeSheet21418223546102325262728293031" ref="D28:J36" totalsRowShown="0">
  <autoFilter ref="D28:J36"/>
  <tableColumns count="7">
    <tableColumn id="1" name="Day">
      <calculatedColumnFormula>IFERROR(TEXT(TimeSheet21418223546102325262728293031[[#This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4"/>
    <tableColumn id="7" name="Total">
      <calculatedColumnFormula>IFERROR(SUM(F29:I29),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31.xml><?xml version="1.0" encoding="utf-8"?>
<table xmlns="http://schemas.openxmlformats.org/spreadsheetml/2006/main" id="31" name="TimeSheet2141822354610232526272829303132" displayName="TimeSheet2141822354610232526272829303132" ref="O28:U36" totalsRowShown="0">
  <autoFilter ref="O28:U36"/>
  <tableColumns count="7">
    <tableColumn id="1" name="Day">
      <calculatedColumnFormula>IFERROR(TEXT(TimeSheet2141822354610232526272829303132[[#This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3"/>
    <tableColumn id="7" name="Total">
      <calculatedColumnFormula>IFERROR(SUM(Q29:T29),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32.xml><?xml version="1.0" encoding="utf-8"?>
<table xmlns="http://schemas.openxmlformats.org/spreadsheetml/2006/main" id="32" name="TimeSheet214182235461023252627282930313233" displayName="TimeSheet214182235461023252627282930313233" ref="C8:I16" totalsRowShown="0">
  <autoFilter ref="C8:I16"/>
  <tableColumns count="7">
    <tableColumn id="1" name="Day">
      <calculatedColumnFormula>IFERROR(TEXT(TimeSheet214182235461023252627282930313233[[#This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2"/>
    <tableColumn id="7" name="Total">
      <calculatedColumnFormula>IFERROR(SUM(E9:H9),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33.xml><?xml version="1.0" encoding="utf-8"?>
<table xmlns="http://schemas.openxmlformats.org/spreadsheetml/2006/main" id="33" name="TimeSheet21418223546102325262728293031323334" displayName="TimeSheet21418223546102325262728293031323334" ref="N8:T16" totalsRowShown="0">
  <autoFilter ref="N8:T16"/>
  <tableColumns count="7">
    <tableColumn id="1" name="Day">
      <calculatedColumnFormula>IFERROR(TEXT(TimeSheet21418223546102325262728293031323334[[#This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1"/>
    <tableColumn id="7" name="Total">
      <calculatedColumnFormula>IFERROR(SUM(P9:S9),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34.xml><?xml version="1.0" encoding="utf-8"?>
<table xmlns="http://schemas.openxmlformats.org/spreadsheetml/2006/main" id="34" name="TimeSheet2141822354610232526272829303132333435" displayName="TimeSheet2141822354610232526272829303132333435" ref="C29:I37" totalsRowShown="0">
  <autoFilter ref="C29:I37"/>
  <tableColumns count="7">
    <tableColumn id="1" name="Day">
      <calculatedColumnFormula>IFERROR(TEXT(TimeSheet2141822354610232526272829303132333435[[#This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0"/>
    <tableColumn id="7" name="Total">
      <calculatedColumnFormula>IFERROR(SUM(E30:H30),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4.xml><?xml version="1.0" encoding="utf-8"?>
<table xmlns="http://schemas.openxmlformats.org/spreadsheetml/2006/main" id="1" name="TimeSheet2" displayName="TimeSheet2" ref="B6:H13" totalsRowShown="0">
  <autoFilter ref="B6:H13"/>
  <tableColumns count="7">
    <tableColumn id="1" name="Day">
      <calculatedColumnFormula>IFERROR(TEXT(TimeSheet2[[#This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30"/>
    <tableColumn id="7" name="Total">
      <calculatedColumnFormula>IFERROR(SUM(D7:G7),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5.xml><?xml version="1.0" encoding="utf-8"?>
<table xmlns="http://schemas.openxmlformats.org/spreadsheetml/2006/main" id="13" name="TimeSheet214" displayName="TimeSheet214" ref="B6:H13" totalsRowShown="0">
  <autoFilter ref="B6:H13"/>
  <tableColumns count="7">
    <tableColumn id="1" name="Day">
      <calculatedColumnFormula>IFERROR(TEXT(TimeSheet214[[#This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29"/>
    <tableColumn id="7" name="Total">
      <calculatedColumnFormula>IFERROR(SUM(D7:G7),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6.xml><?xml version="1.0" encoding="utf-8"?>
<table xmlns="http://schemas.openxmlformats.org/spreadsheetml/2006/main" id="14" name="TimeSheet24715" displayName="TimeSheet24715" ref="B24:H31" totalsRowShown="0">
  <autoFilter ref="B24:H31"/>
  <tableColumns count="7">
    <tableColumn id="1" name="Day">
      <calculatedColumnFormula>IFERROR(TEXT(TimeSheet24715[[#This Row],[Date]],"aaaa"), "")</calculatedColumnFormula>
    </tableColumn>
    <tableColumn id="2" name="Date"/>
    <tableColumn id="3" name="Preparation or Travel"/>
    <tableColumn id="4" name="Online event"/>
    <tableColumn id="5" name="Reporting"/>
    <tableColumn id="6" name="Name of the activity" dataDxfId="28"/>
    <tableColumn id="7" name="Total">
      <calculatedColumnFormula>IFERROR(SUM(D25:G25),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7.xml><?xml version="1.0" encoding="utf-8"?>
<table xmlns="http://schemas.openxmlformats.org/spreadsheetml/2006/main" id="15" name="TimeSheet2816" displayName="TimeSheet2816" ref="K6:Q13" totalsRowShown="0">
  <autoFilter ref="K6:Q13"/>
  <tableColumns count="7">
    <tableColumn id="1" name="Day">
      <calculatedColumnFormula>IFERROR(TEXT(TimeSheet2816[[#This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27"/>
    <tableColumn id="7" name="Total">
      <calculatedColumnFormula>IFERROR(SUM(M7:P7),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8.xml><?xml version="1.0" encoding="utf-8"?>
<table xmlns="http://schemas.openxmlformats.org/spreadsheetml/2006/main" id="16" name="TimeSheet247917" displayName="TimeSheet247917" ref="K24:Q31" totalsRowShown="0">
  <autoFilter ref="K24:Q31"/>
  <tableColumns count="7">
    <tableColumn id="1" name="Day">
      <calculatedColumnFormula>IFERROR(TEXT(TimeSheet247917[[#This Row],[Date]],"aaaa"), "")</calculatedColumnFormula>
    </tableColumn>
    <tableColumn id="2" name="Date"/>
    <tableColumn id="3" name="Preparation or Travel"/>
    <tableColumn id="4" name="Online event"/>
    <tableColumn id="5" name="Reporting"/>
    <tableColumn id="6" name="Name of the activity" dataDxfId="26"/>
    <tableColumn id="7" name="Total">
      <calculatedColumnFormula>IFERROR(SUM(M25:P25),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9.xml><?xml version="1.0" encoding="utf-8"?>
<table xmlns="http://schemas.openxmlformats.org/spreadsheetml/2006/main" id="17" name="TimeSheet21418" displayName="TimeSheet21418" ref="B6:H13" totalsRowShown="0">
  <autoFilter ref="B6:H13"/>
  <tableColumns count="7">
    <tableColumn id="1" name="Day">
      <calculatedColumnFormula>IFERROR(TEXT(TimeSheet21418[[#This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25"/>
    <tableColumn id="7" name="Total">
      <calculatedColumnFormula>IFERROR(SUM(D7:G7),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7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6" Type="http://schemas.openxmlformats.org/officeDocument/2006/relationships/table" Target="../tables/table4.xml"/><Relationship Id="rId5" Type="http://schemas.openxmlformats.org/officeDocument/2006/relationships/table" Target="../tables/table3.xml"/><Relationship Id="rId4" Type="http://schemas.openxmlformats.org/officeDocument/2006/relationships/table" Target="../tables/table2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7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Relationship Id="rId6" Type="http://schemas.openxmlformats.org/officeDocument/2006/relationships/table" Target="../tables/table8.xml"/><Relationship Id="rId5" Type="http://schemas.openxmlformats.org/officeDocument/2006/relationships/table" Target="../tables/table7.xml"/><Relationship Id="rId4" Type="http://schemas.openxmlformats.org/officeDocument/2006/relationships/table" Target="../tables/table6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7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Relationship Id="rId6" Type="http://schemas.openxmlformats.org/officeDocument/2006/relationships/table" Target="../tables/table12.xml"/><Relationship Id="rId5" Type="http://schemas.openxmlformats.org/officeDocument/2006/relationships/table" Target="../tables/table11.xml"/><Relationship Id="rId4" Type="http://schemas.openxmlformats.org/officeDocument/2006/relationships/table" Target="../tables/table10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table" Target="../tables/table17.xml"/><Relationship Id="rId3" Type="http://schemas.openxmlformats.org/officeDocument/2006/relationships/vmlDrawing" Target="../drawings/vmlDrawing4.vml"/><Relationship Id="rId7" Type="http://schemas.openxmlformats.org/officeDocument/2006/relationships/table" Target="../tables/table16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15.xml"/><Relationship Id="rId5" Type="http://schemas.openxmlformats.org/officeDocument/2006/relationships/table" Target="../tables/table14.xml"/><Relationship Id="rId4" Type="http://schemas.openxmlformats.org/officeDocument/2006/relationships/table" Target="../tables/table13.xml"/><Relationship Id="rId9" Type="http://schemas.openxmlformats.org/officeDocument/2006/relationships/comments" Target="../comments4.xm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comments" Target="../comments5.xml"/><Relationship Id="rId3" Type="http://schemas.openxmlformats.org/officeDocument/2006/relationships/table" Target="../tables/table18.xml"/><Relationship Id="rId7" Type="http://schemas.openxmlformats.org/officeDocument/2006/relationships/table" Target="../tables/table22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5.xml"/><Relationship Id="rId6" Type="http://schemas.openxmlformats.org/officeDocument/2006/relationships/table" Target="../tables/table21.xml"/><Relationship Id="rId5" Type="http://schemas.openxmlformats.org/officeDocument/2006/relationships/table" Target="../tables/table20.xml"/><Relationship Id="rId4" Type="http://schemas.openxmlformats.org/officeDocument/2006/relationships/table" Target="../tables/table19.xm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table" Target="../tables/table27.xml"/><Relationship Id="rId3" Type="http://schemas.openxmlformats.org/officeDocument/2006/relationships/vmlDrawing" Target="../drawings/vmlDrawing6.vml"/><Relationship Id="rId7" Type="http://schemas.openxmlformats.org/officeDocument/2006/relationships/table" Target="../tables/table26.x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25.xml"/><Relationship Id="rId5" Type="http://schemas.openxmlformats.org/officeDocument/2006/relationships/table" Target="../tables/table24.xml"/><Relationship Id="rId4" Type="http://schemas.openxmlformats.org/officeDocument/2006/relationships/table" Target="../tables/table23.xml"/><Relationship Id="rId9" Type="http://schemas.openxmlformats.org/officeDocument/2006/relationships/comments" Target="../comments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8.xml"/><Relationship Id="rId7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drawing" Target="../drawings/drawing7.xml"/><Relationship Id="rId6" Type="http://schemas.openxmlformats.org/officeDocument/2006/relationships/table" Target="../tables/table31.xml"/><Relationship Id="rId5" Type="http://schemas.openxmlformats.org/officeDocument/2006/relationships/table" Target="../tables/table30.xml"/><Relationship Id="rId4" Type="http://schemas.openxmlformats.org/officeDocument/2006/relationships/table" Target="../tables/table29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2.xml"/><Relationship Id="rId2" Type="http://schemas.openxmlformats.org/officeDocument/2006/relationships/vmlDrawing" Target="../drawings/vmlDrawing8.vml"/><Relationship Id="rId1" Type="http://schemas.openxmlformats.org/officeDocument/2006/relationships/drawing" Target="../drawings/drawing8.xml"/><Relationship Id="rId6" Type="http://schemas.openxmlformats.org/officeDocument/2006/relationships/comments" Target="../comments8.xml"/><Relationship Id="rId5" Type="http://schemas.openxmlformats.org/officeDocument/2006/relationships/table" Target="../tables/table34.xml"/><Relationship Id="rId4" Type="http://schemas.openxmlformats.org/officeDocument/2006/relationships/table" Target="../tables/table3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35"/>
  <sheetViews>
    <sheetView topLeftCell="A7" workbookViewId="0">
      <selection activeCell="I11" sqref="I11"/>
    </sheetView>
  </sheetViews>
  <sheetFormatPr defaultColWidth="11" defaultRowHeight="14.25"/>
  <cols>
    <col min="2" max="8" width="15.75" customWidth="1"/>
    <col min="11" max="17" width="15.75" customWidth="1"/>
  </cols>
  <sheetData>
    <row r="1" spans="1:17" ht="40.5" customHeight="1" thickBot="1">
      <c r="A1" s="1"/>
      <c r="B1" s="94" t="s">
        <v>0</v>
      </c>
      <c r="C1" s="94"/>
      <c r="D1" s="94"/>
      <c r="E1" s="94"/>
      <c r="F1" s="94"/>
      <c r="G1" s="94"/>
      <c r="H1" s="94"/>
      <c r="J1" s="1"/>
      <c r="K1" s="94" t="s">
        <v>0</v>
      </c>
      <c r="L1" s="94"/>
      <c r="M1" s="94"/>
      <c r="N1" s="94"/>
      <c r="O1" s="94"/>
      <c r="P1" s="94"/>
      <c r="Q1" s="94"/>
    </row>
    <row r="2" spans="1:17" ht="20.25" thickBot="1">
      <c r="A2" s="14">
        <f>H14+H32+Q14+Q32</f>
        <v>2</v>
      </c>
      <c r="B2" s="2" t="s">
        <v>13</v>
      </c>
      <c r="C2" s="1"/>
      <c r="D2" s="1"/>
      <c r="E2" s="1"/>
      <c r="F2" s="1"/>
      <c r="G2" s="1"/>
      <c r="H2" s="1"/>
      <c r="J2" s="1"/>
      <c r="K2" s="2" t="str">
        <f>B2</f>
        <v>NICOSA</v>
      </c>
      <c r="L2" s="1"/>
      <c r="M2" s="1"/>
      <c r="N2" s="1"/>
      <c r="O2" s="1"/>
      <c r="P2" s="1"/>
      <c r="Q2" s="1"/>
    </row>
    <row r="3" spans="1:17" ht="15.75" customHeight="1" thickBot="1">
      <c r="A3" s="1"/>
      <c r="B3" s="3" t="s">
        <v>1</v>
      </c>
      <c r="C3" s="95" t="s">
        <v>14</v>
      </c>
      <c r="D3" s="96"/>
      <c r="E3" s="1"/>
      <c r="F3" s="4"/>
      <c r="G3" s="97"/>
      <c r="H3" s="97"/>
      <c r="J3" s="1"/>
      <c r="K3" s="3" t="s">
        <v>1</v>
      </c>
      <c r="L3" s="104" t="str">
        <f>C3</f>
        <v>Thembeni Mazamisa</v>
      </c>
      <c r="M3" s="104"/>
      <c r="N3" s="1"/>
      <c r="O3" s="4"/>
      <c r="P3" s="97"/>
      <c r="Q3" s="97"/>
    </row>
    <row r="4" spans="1:17" ht="15.75" thickBot="1">
      <c r="A4" s="1"/>
      <c r="B4" s="5" t="s">
        <v>2</v>
      </c>
      <c r="C4" s="98">
        <v>45695</v>
      </c>
      <c r="D4" s="98"/>
      <c r="E4" s="1"/>
      <c r="F4" s="1"/>
      <c r="G4" s="1"/>
      <c r="H4" s="1"/>
      <c r="J4" s="1"/>
      <c r="K4" s="5" t="s">
        <v>2</v>
      </c>
      <c r="L4" s="105">
        <v>45709</v>
      </c>
      <c r="M4" s="105"/>
      <c r="N4" s="1"/>
      <c r="O4" s="1"/>
      <c r="P4" s="1"/>
      <c r="Q4" s="1"/>
    </row>
    <row r="5" spans="1:17">
      <c r="A5" s="1"/>
      <c r="B5" s="1"/>
      <c r="C5" s="1"/>
      <c r="D5" s="1"/>
      <c r="E5" s="1"/>
      <c r="F5" s="1"/>
      <c r="G5" s="1"/>
      <c r="H5" s="1"/>
      <c r="J5" s="1"/>
      <c r="K5" s="1"/>
      <c r="L5" s="1"/>
      <c r="M5" s="1"/>
      <c r="N5" s="1"/>
      <c r="O5" s="1"/>
      <c r="P5" s="1"/>
      <c r="Q5" s="1"/>
    </row>
    <row r="6" spans="1:17" ht="28.5">
      <c r="A6" s="1"/>
      <c r="B6" s="7" t="s">
        <v>3</v>
      </c>
      <c r="C6" s="7" t="s">
        <v>4</v>
      </c>
      <c r="D6" s="1" t="s">
        <v>12</v>
      </c>
      <c r="E6" s="1" t="s">
        <v>11</v>
      </c>
      <c r="F6" s="1" t="s">
        <v>6</v>
      </c>
      <c r="G6" s="1" t="s">
        <v>7</v>
      </c>
      <c r="H6" s="1" t="s">
        <v>8</v>
      </c>
      <c r="J6" s="1"/>
      <c r="K6" s="7" t="s">
        <v>3</v>
      </c>
      <c r="L6" s="7" t="s">
        <v>4</v>
      </c>
      <c r="M6" s="1" t="s">
        <v>12</v>
      </c>
      <c r="N6" s="1" t="s">
        <v>11</v>
      </c>
      <c r="O6" s="1" t="s">
        <v>6</v>
      </c>
      <c r="P6" s="1" t="s">
        <v>7</v>
      </c>
      <c r="Q6" s="1" t="s">
        <v>8</v>
      </c>
    </row>
    <row r="7" spans="1:17" ht="20.100000000000001" customHeight="1">
      <c r="A7" s="1"/>
      <c r="B7" s="1" t="str">
        <f>IFERROR(TEXT(TimeSheet2[[#This Row],[Date]],"aaaa"), "")</f>
        <v>Samstag</v>
      </c>
      <c r="C7" s="8">
        <f>IFERROR(IF($C$4=0,"",$C$4-6), "")</f>
        <v>45689</v>
      </c>
      <c r="D7" s="9"/>
      <c r="E7" s="9"/>
      <c r="F7" s="9"/>
      <c r="G7" s="10"/>
      <c r="H7" s="9">
        <f>IFERROR(SUM(D7:G7), "")</f>
        <v>0</v>
      </c>
      <c r="J7" s="1"/>
      <c r="K7" s="1" t="str">
        <f>IFERROR(TEXT(TimeSheet28[[#This Row],[Date]],"aaaa"), "")</f>
        <v>Samstag</v>
      </c>
      <c r="L7" s="8">
        <f t="shared" ref="L7:L12" si="0">L8-1</f>
        <v>45703</v>
      </c>
      <c r="M7" s="9"/>
      <c r="N7" s="9"/>
      <c r="O7" s="9"/>
      <c r="P7" s="10"/>
      <c r="Q7" s="9">
        <f>IFERROR(SUM(M7:P7), "")</f>
        <v>0</v>
      </c>
    </row>
    <row r="8" spans="1:17" ht="20.100000000000001" customHeight="1">
      <c r="A8" s="1"/>
      <c r="B8" s="1" t="str">
        <f>IFERROR(TEXT(TimeSheet2[[#This Row],[Date]],"aaaa"), "")</f>
        <v>Sonntag</v>
      </c>
      <c r="C8" s="8">
        <f>IFERROR(IF($C$4=0,"",$C$4-5), "")</f>
        <v>45690</v>
      </c>
      <c r="D8" s="9"/>
      <c r="E8" s="9"/>
      <c r="F8" s="9"/>
      <c r="G8" s="10"/>
      <c r="H8" s="9">
        <f>IFERROR(SUM(D8:G8), "")</f>
        <v>0</v>
      </c>
      <c r="J8" s="1"/>
      <c r="K8" s="1" t="str">
        <f>IFERROR(TEXT(TimeSheet28[[#This Row],[Date]],"aaaa"), "")</f>
        <v>Sonntag</v>
      </c>
      <c r="L8" s="8">
        <f t="shared" si="0"/>
        <v>45704</v>
      </c>
      <c r="M8" s="9"/>
      <c r="N8" s="9"/>
      <c r="O8" s="9"/>
      <c r="P8" s="10"/>
      <c r="Q8" s="9">
        <f>IFERROR(SUM(M8:P8), "")</f>
        <v>0</v>
      </c>
    </row>
    <row r="9" spans="1:17" ht="20.100000000000001" customHeight="1">
      <c r="A9" s="1"/>
      <c r="B9" s="1" t="str">
        <f>IFERROR(TEXT(TimeSheet2[[#This Row],[Date]],"aaaa"), "")</f>
        <v>Montag</v>
      </c>
      <c r="C9" s="8">
        <f>IFERROR(IF($C$4=0,"",$C$4-4), "")</f>
        <v>45691</v>
      </c>
      <c r="D9" s="9"/>
      <c r="E9" s="9"/>
      <c r="F9" s="9"/>
      <c r="G9" s="10"/>
      <c r="H9" s="9">
        <f>IFERROR(SUM(D9:G9), "")</f>
        <v>0</v>
      </c>
      <c r="J9" s="1"/>
      <c r="K9" s="1" t="str">
        <f>IFERROR(TEXT(TimeSheet28[[#This Row],[Date]],"aaaa"), "")</f>
        <v>Montag</v>
      </c>
      <c r="L9" s="8">
        <f t="shared" si="0"/>
        <v>45705</v>
      </c>
      <c r="M9" s="9"/>
      <c r="N9" s="9"/>
      <c r="O9" s="9"/>
      <c r="P9" s="10"/>
      <c r="Q9" s="9">
        <f>IFERROR(SUM(M9:P9), "")</f>
        <v>0</v>
      </c>
    </row>
    <row r="10" spans="1:17" ht="20.100000000000001" customHeight="1">
      <c r="A10" s="1"/>
      <c r="B10" s="1" t="str">
        <f>IFERROR(TEXT(TimeSheet2[[#This Row],[Date]],"aaaa"), "")</f>
        <v>Dienstag</v>
      </c>
      <c r="C10" s="8">
        <f>IFERROR(IF($C$4=0,"",$C$4-3), "")</f>
        <v>45692</v>
      </c>
      <c r="D10" s="9">
        <v>1</v>
      </c>
      <c r="E10" s="9"/>
      <c r="F10" s="9"/>
      <c r="G10" s="10" t="s">
        <v>28</v>
      </c>
      <c r="H10" s="9">
        <f>IFERROR(SUM(D10:G10), "")</f>
        <v>1</v>
      </c>
      <c r="J10" s="1"/>
      <c r="K10" s="1" t="str">
        <f>IFERROR(TEXT(TimeSheet28[[#This Row],[Date]],"aaaa"), "")</f>
        <v>Dienstag</v>
      </c>
      <c r="L10" s="8">
        <f t="shared" si="0"/>
        <v>45706</v>
      </c>
      <c r="M10" s="9"/>
      <c r="N10" s="9"/>
      <c r="O10" s="9"/>
      <c r="P10" s="10"/>
      <c r="Q10" s="9">
        <f>IFERROR(SUM(M10:P10), "")</f>
        <v>0</v>
      </c>
    </row>
    <row r="11" spans="1:17" ht="20.100000000000001" customHeight="1">
      <c r="A11" s="1"/>
      <c r="B11" s="1" t="str">
        <f>IFERROR(TEXT(TimeSheet2[[#This Row],[Date]],"aaaa"), "")</f>
        <v>Mittwoch</v>
      </c>
      <c r="C11" s="8">
        <f>IFERROR(IF($C$4=0,"",$C$4-2), "")</f>
        <v>45693</v>
      </c>
      <c r="D11" s="9">
        <v>1</v>
      </c>
      <c r="E11" s="9"/>
      <c r="F11" s="9"/>
      <c r="G11" s="10" t="s">
        <v>33</v>
      </c>
      <c r="H11" s="9">
        <f>IFERROR(SUM(D11:G11), "")</f>
        <v>1</v>
      </c>
      <c r="J11" s="1"/>
      <c r="K11" s="1" t="str">
        <f>IFERROR(TEXT(TimeSheet28[[#This Row],[Date]],"aaaa"), "")</f>
        <v>Mittwoch</v>
      </c>
      <c r="L11" s="8">
        <f t="shared" si="0"/>
        <v>45707</v>
      </c>
      <c r="M11" s="9"/>
      <c r="N11" s="9"/>
      <c r="O11" s="9"/>
      <c r="P11" s="10"/>
      <c r="Q11" s="9">
        <f>IFERROR(SUM(M11:P11), "")</f>
        <v>0</v>
      </c>
    </row>
    <row r="12" spans="1:17" ht="20.100000000000001" customHeight="1">
      <c r="A12" s="1"/>
      <c r="B12" s="1" t="str">
        <f>IFERROR(TEXT(TimeSheet2[[#This Row],[Date]],"aaaa"), "")</f>
        <v>Donnerstag</v>
      </c>
      <c r="C12" s="8">
        <f>IFERROR(IF($C$4=0,"",$C$4-1), "")</f>
        <v>45694</v>
      </c>
      <c r="D12" s="9"/>
      <c r="E12" s="9"/>
      <c r="F12" s="9"/>
      <c r="G12" s="10"/>
      <c r="H12" s="9">
        <f t="shared" ref="H12:H13" si="1">IFERROR(SUM(D12:G12), "")</f>
        <v>0</v>
      </c>
      <c r="J12" s="1"/>
      <c r="K12" s="1" t="str">
        <f>IFERROR(TEXT(TimeSheet28[[#This Row],[Date]],"aaaa"), "")</f>
        <v>Donnerstag</v>
      </c>
      <c r="L12" s="8">
        <f t="shared" si="0"/>
        <v>45708</v>
      </c>
      <c r="M12" s="9"/>
      <c r="N12" s="9"/>
      <c r="O12" s="9"/>
      <c r="P12" s="10"/>
      <c r="Q12" s="9">
        <f t="shared" ref="Q12:Q13" si="2">IFERROR(SUM(M12:P12), "")</f>
        <v>0</v>
      </c>
    </row>
    <row r="13" spans="1:17" ht="20.100000000000001" customHeight="1">
      <c r="A13" s="1"/>
      <c r="B13" s="1" t="str">
        <f>IFERROR(TEXT(TimeSheet2[[#This Row],[Date]],"aaaa"), "")</f>
        <v>Freitag</v>
      </c>
      <c r="C13" s="8">
        <f>IFERROR(IF($C$4=0,"",$C$4), "")</f>
        <v>45695</v>
      </c>
      <c r="D13" s="9"/>
      <c r="E13" s="9"/>
      <c r="F13" s="9"/>
      <c r="G13" s="10"/>
      <c r="H13" s="9">
        <f t="shared" si="1"/>
        <v>0</v>
      </c>
      <c r="J13" s="1"/>
      <c r="K13" s="1" t="str">
        <f>IFERROR(TEXT(TimeSheet28[[#This Row],[Date]],"aaaa"), "")</f>
        <v>Freitag</v>
      </c>
      <c r="L13" s="8">
        <f>L4</f>
        <v>45709</v>
      </c>
      <c r="M13" s="9"/>
      <c r="N13" s="9"/>
      <c r="O13" s="9"/>
      <c r="P13" s="10"/>
      <c r="Q13" s="9">
        <f t="shared" si="2"/>
        <v>0</v>
      </c>
    </row>
    <row r="14" spans="1:17" ht="17.25" thickBot="1">
      <c r="A14" s="1"/>
      <c r="B14" s="1"/>
      <c r="C14" s="11" t="s">
        <v>9</v>
      </c>
      <c r="D14" s="12">
        <f>IFERROR(SUM(D7:D13), "")</f>
        <v>2</v>
      </c>
      <c r="E14" s="12">
        <f>IFERROR(SUM(E7:E13), "")</f>
        <v>0</v>
      </c>
      <c r="F14" s="12">
        <f>IFERROR(SUM(F7:F13), "")</f>
        <v>0</v>
      </c>
      <c r="G14" s="12">
        <f>IFERROR(SUM(G7:G13), "")</f>
        <v>0</v>
      </c>
      <c r="H14" s="12">
        <f>IFERROR(SUM(H7:H13), "")</f>
        <v>2</v>
      </c>
      <c r="J14" s="1"/>
      <c r="K14" s="1"/>
      <c r="L14" s="11" t="s">
        <v>9</v>
      </c>
      <c r="M14" s="12">
        <f>IFERROR(SUM(M7:M13), "")</f>
        <v>0</v>
      </c>
      <c r="N14" s="12">
        <f>IFERROR(SUM(N7:N13), "")</f>
        <v>0</v>
      </c>
      <c r="O14" s="12">
        <f>IFERROR(SUM(O7:O13), "")</f>
        <v>0</v>
      </c>
      <c r="P14" s="12">
        <f>IFERROR(SUM(P7:P13), "")</f>
        <v>0</v>
      </c>
      <c r="Q14" s="12">
        <f>IFERROR(SUM(Q7:Q13), "")</f>
        <v>0</v>
      </c>
    </row>
    <row r="15" spans="1:17" ht="15" thickTop="1">
      <c r="A15" s="1"/>
      <c r="B15" s="1"/>
      <c r="C15" s="1"/>
      <c r="D15" s="99"/>
      <c r="E15" s="100"/>
      <c r="F15" s="100"/>
      <c r="G15" s="101"/>
      <c r="H15" s="6"/>
      <c r="J15" s="1"/>
      <c r="K15" s="1"/>
      <c r="L15" s="1"/>
      <c r="M15" s="103"/>
      <c r="N15" s="103"/>
      <c r="O15" s="103"/>
      <c r="P15" s="103"/>
      <c r="Q15" s="6"/>
    </row>
    <row r="16" spans="1:17">
      <c r="A16" s="1"/>
      <c r="B16" s="1"/>
      <c r="C16" s="1"/>
      <c r="D16" s="102" t="s">
        <v>10</v>
      </c>
      <c r="E16" s="102"/>
      <c r="F16" s="102"/>
      <c r="G16" s="102"/>
      <c r="H16" s="13" t="s">
        <v>4</v>
      </c>
      <c r="J16" s="1"/>
      <c r="K16" s="1"/>
      <c r="L16" s="1"/>
      <c r="M16" s="92" t="s">
        <v>10</v>
      </c>
      <c r="N16" s="93"/>
      <c r="O16" s="93"/>
      <c r="P16" s="93"/>
      <c r="Q16" s="13" t="s">
        <v>4</v>
      </c>
    </row>
    <row r="17" spans="1:17">
      <c r="A17" s="1"/>
      <c r="B17" s="1"/>
      <c r="C17" s="1"/>
      <c r="D17" s="1"/>
      <c r="E17" s="1"/>
      <c r="F17" s="1"/>
      <c r="G17" s="1"/>
      <c r="H17" s="1"/>
      <c r="J17" s="1"/>
      <c r="K17" s="1"/>
      <c r="L17" s="1"/>
      <c r="M17" s="1"/>
      <c r="N17" s="1"/>
      <c r="O17" s="1"/>
      <c r="P17" s="1"/>
      <c r="Q17" s="1"/>
    </row>
    <row r="19" spans="1:17" ht="23.25">
      <c r="A19" s="1"/>
      <c r="B19" s="94" t="s">
        <v>0</v>
      </c>
      <c r="C19" s="94"/>
      <c r="D19" s="94"/>
      <c r="E19" s="94"/>
      <c r="F19" s="94"/>
      <c r="G19" s="94"/>
      <c r="H19" s="94"/>
      <c r="J19" s="1"/>
      <c r="K19" s="94" t="s">
        <v>0</v>
      </c>
      <c r="L19" s="94"/>
      <c r="M19" s="94"/>
      <c r="N19" s="94"/>
      <c r="O19" s="94"/>
      <c r="P19" s="94"/>
      <c r="Q19" s="94"/>
    </row>
    <row r="20" spans="1:17" ht="20.25" thickBot="1">
      <c r="A20" s="1"/>
      <c r="B20" s="2" t="str">
        <f>B2</f>
        <v>NICOSA</v>
      </c>
      <c r="C20" s="1"/>
      <c r="D20" s="1"/>
      <c r="E20" s="1"/>
      <c r="F20" s="1"/>
      <c r="G20" s="1"/>
      <c r="H20" s="1"/>
      <c r="J20" s="1"/>
      <c r="K20" s="2" t="str">
        <f>B2</f>
        <v>NICOSA</v>
      </c>
      <c r="L20" s="1"/>
      <c r="M20" s="1"/>
      <c r="N20" s="1"/>
      <c r="O20" s="1"/>
      <c r="P20" s="1"/>
      <c r="Q20" s="1"/>
    </row>
    <row r="21" spans="1:17" ht="16.5" customHeight="1" thickTop="1" thickBot="1">
      <c r="A21" s="1"/>
      <c r="B21" s="3" t="s">
        <v>1</v>
      </c>
      <c r="C21" s="95" t="str">
        <f>C3</f>
        <v>Thembeni Mazamisa</v>
      </c>
      <c r="D21" s="96"/>
      <c r="E21" s="1"/>
      <c r="F21" s="4"/>
      <c r="G21" s="97"/>
      <c r="H21" s="97"/>
      <c r="J21" s="1"/>
      <c r="K21" s="3" t="s">
        <v>1</v>
      </c>
      <c r="L21" s="104" t="str">
        <f>C3</f>
        <v>Thembeni Mazamisa</v>
      </c>
      <c r="M21" s="104"/>
      <c r="N21" s="1"/>
      <c r="O21" s="4"/>
      <c r="P21" s="97"/>
      <c r="Q21" s="97"/>
    </row>
    <row r="22" spans="1:17" ht="15.75" thickBot="1">
      <c r="A22" s="1"/>
      <c r="B22" s="5" t="s">
        <v>2</v>
      </c>
      <c r="C22" s="98">
        <v>45702</v>
      </c>
      <c r="D22" s="98"/>
      <c r="E22" s="1"/>
      <c r="F22" s="1"/>
      <c r="G22" s="1"/>
      <c r="H22" s="1"/>
      <c r="J22" s="1"/>
      <c r="K22" s="5" t="s">
        <v>2</v>
      </c>
      <c r="L22" s="105">
        <v>45716</v>
      </c>
      <c r="M22" s="105"/>
      <c r="N22" s="1"/>
      <c r="O22" s="1"/>
      <c r="P22" s="1"/>
      <c r="Q22" s="1"/>
    </row>
    <row r="23" spans="1:17">
      <c r="A23" s="1"/>
      <c r="B23" s="1"/>
      <c r="C23" s="1"/>
      <c r="D23" s="1"/>
      <c r="E23" s="1"/>
      <c r="F23" s="1"/>
      <c r="G23" s="1"/>
      <c r="H23" s="1"/>
      <c r="J23" s="1"/>
      <c r="K23" s="1"/>
      <c r="L23" s="1"/>
      <c r="M23" s="1"/>
      <c r="N23" s="1"/>
      <c r="O23" s="1"/>
      <c r="P23" s="1"/>
      <c r="Q23" s="1"/>
    </row>
    <row r="24" spans="1:17" ht="45" customHeight="1">
      <c r="A24" s="1"/>
      <c r="B24" s="7" t="s">
        <v>3</v>
      </c>
      <c r="C24" s="7" t="s">
        <v>4</v>
      </c>
      <c r="D24" s="1" t="s">
        <v>12</v>
      </c>
      <c r="E24" s="1" t="s">
        <v>5</v>
      </c>
      <c r="F24" s="1" t="s">
        <v>6</v>
      </c>
      <c r="G24" s="1" t="s">
        <v>7</v>
      </c>
      <c r="H24" s="1" t="s">
        <v>8</v>
      </c>
      <c r="J24" s="1"/>
      <c r="K24" s="7" t="s">
        <v>3</v>
      </c>
      <c r="L24" s="7" t="s">
        <v>4</v>
      </c>
      <c r="M24" s="1" t="s">
        <v>12</v>
      </c>
      <c r="N24" s="1" t="s">
        <v>5</v>
      </c>
      <c r="O24" s="1" t="s">
        <v>6</v>
      </c>
      <c r="P24" s="1" t="s">
        <v>7</v>
      </c>
      <c r="Q24" s="1" t="s">
        <v>8</v>
      </c>
    </row>
    <row r="25" spans="1:17" ht="20.100000000000001" customHeight="1">
      <c r="A25" s="1"/>
      <c r="B25" s="1" t="str">
        <f>IFERROR(TEXT(TimeSheet247[[#This Row],[Date]],"aaaa"), "")</f>
        <v>Samstag</v>
      </c>
      <c r="C25" s="8">
        <f t="shared" ref="C25:C30" si="3">C26-1</f>
        <v>45696</v>
      </c>
      <c r="D25" s="9"/>
      <c r="E25" s="9"/>
      <c r="F25" s="9"/>
      <c r="G25" s="10"/>
      <c r="H25" s="9">
        <f>IFERROR(SUM(D25:G25), "")</f>
        <v>0</v>
      </c>
      <c r="J25" s="1"/>
      <c r="K25" s="1" t="str">
        <f>IFERROR(TEXT(TimeSheet2479[[#This Row],[Date]],"aaaa"), "")</f>
        <v>Samstag</v>
      </c>
      <c r="L25" s="8">
        <f t="shared" ref="L25:L30" si="4">L26-1</f>
        <v>45710</v>
      </c>
      <c r="M25" s="9"/>
      <c r="N25" s="9"/>
      <c r="O25" s="9"/>
      <c r="P25" s="10"/>
      <c r="Q25" s="9">
        <f>IFERROR(SUM(M25:P25), "")</f>
        <v>0</v>
      </c>
    </row>
    <row r="26" spans="1:17" ht="20.100000000000001" customHeight="1">
      <c r="A26" s="1"/>
      <c r="B26" s="1" t="str">
        <f>IFERROR(TEXT(TimeSheet247[[#This Row],[Date]],"aaaa"), "")</f>
        <v>Sonntag</v>
      </c>
      <c r="C26" s="8">
        <f t="shared" si="3"/>
        <v>45697</v>
      </c>
      <c r="D26" s="9"/>
      <c r="E26" s="9"/>
      <c r="F26" s="9"/>
      <c r="G26" s="10"/>
      <c r="H26" s="9">
        <f>IFERROR(SUM(D26:G26), "")</f>
        <v>0</v>
      </c>
      <c r="J26" s="1"/>
      <c r="K26" s="1" t="str">
        <f>IFERROR(TEXT(TimeSheet2479[[#This Row],[Date]],"aaaa"), "")</f>
        <v>Sonntag</v>
      </c>
      <c r="L26" s="8">
        <f t="shared" si="4"/>
        <v>45711</v>
      </c>
      <c r="M26" s="9"/>
      <c r="N26" s="9"/>
      <c r="O26" s="9"/>
      <c r="P26" s="10"/>
      <c r="Q26" s="9">
        <f>IFERROR(SUM(M26:P26), "")</f>
        <v>0</v>
      </c>
    </row>
    <row r="27" spans="1:17" ht="20.100000000000001" customHeight="1">
      <c r="A27" s="1"/>
      <c r="B27" s="1" t="str">
        <f>IFERROR(TEXT(TimeSheet247[[#This Row],[Date]],"aaaa"), "")</f>
        <v>Montag</v>
      </c>
      <c r="C27" s="8">
        <f t="shared" si="3"/>
        <v>45698</v>
      </c>
      <c r="D27" s="9"/>
      <c r="E27" s="9"/>
      <c r="F27" s="9"/>
      <c r="G27" s="10"/>
      <c r="H27" s="9">
        <f>IFERROR(SUM(D27:G27), "")</f>
        <v>0</v>
      </c>
      <c r="J27" s="1"/>
      <c r="K27" s="1" t="str">
        <f>IFERROR(TEXT(TimeSheet2479[[#This Row],[Date]],"aaaa"), "")</f>
        <v>Montag</v>
      </c>
      <c r="L27" s="8">
        <f t="shared" si="4"/>
        <v>45712</v>
      </c>
      <c r="M27" s="9"/>
      <c r="N27" s="9"/>
      <c r="O27" s="9"/>
      <c r="P27" s="10"/>
      <c r="Q27" s="9">
        <f>IFERROR(SUM(M27:P27), "")</f>
        <v>0</v>
      </c>
    </row>
    <row r="28" spans="1:17" ht="20.100000000000001" customHeight="1">
      <c r="A28" s="1"/>
      <c r="B28" s="1" t="str">
        <f>IFERROR(TEXT(TimeSheet247[[#This Row],[Date]],"aaaa"), "")</f>
        <v>Dienstag</v>
      </c>
      <c r="C28" s="8">
        <f t="shared" si="3"/>
        <v>45699</v>
      </c>
      <c r="D28" s="9"/>
      <c r="E28" s="9"/>
      <c r="F28" s="9"/>
      <c r="G28" s="10"/>
      <c r="H28" s="9">
        <f>IFERROR(SUM(D28:G28), "")</f>
        <v>0</v>
      </c>
      <c r="J28" s="1"/>
      <c r="K28" s="1" t="str">
        <f>IFERROR(TEXT(TimeSheet2479[[#This Row],[Date]],"aaaa"), "")</f>
        <v>Dienstag</v>
      </c>
      <c r="L28" s="8">
        <f t="shared" si="4"/>
        <v>45713</v>
      </c>
      <c r="M28" s="9"/>
      <c r="N28" s="9"/>
      <c r="O28" s="9"/>
      <c r="P28" s="10"/>
      <c r="Q28" s="9">
        <f>IFERROR(SUM(M28:P28), "")</f>
        <v>0</v>
      </c>
    </row>
    <row r="29" spans="1:17" ht="20.100000000000001" customHeight="1">
      <c r="A29" s="1"/>
      <c r="B29" s="1" t="str">
        <f>IFERROR(TEXT(TimeSheet247[[#This Row],[Date]],"aaaa"), "")</f>
        <v>Mittwoch</v>
      </c>
      <c r="C29" s="8">
        <f t="shared" si="3"/>
        <v>45700</v>
      </c>
      <c r="D29" s="9"/>
      <c r="E29" s="9"/>
      <c r="F29" s="9"/>
      <c r="G29" s="10"/>
      <c r="H29" s="9">
        <f>IFERROR(SUM(D29:G29), "")</f>
        <v>0</v>
      </c>
      <c r="J29" s="1"/>
      <c r="K29" s="1" t="str">
        <f>IFERROR(TEXT(TimeSheet2479[[#This Row],[Date]],"aaaa"), "")</f>
        <v>Mittwoch</v>
      </c>
      <c r="L29" s="8">
        <f t="shared" si="4"/>
        <v>45714</v>
      </c>
      <c r="M29" s="9"/>
      <c r="N29" s="9"/>
      <c r="O29" s="9"/>
      <c r="P29" s="10"/>
      <c r="Q29" s="9">
        <f>IFERROR(SUM(M29:P29), "")</f>
        <v>0</v>
      </c>
    </row>
    <row r="30" spans="1:17" ht="20.100000000000001" customHeight="1">
      <c r="A30" s="1"/>
      <c r="B30" s="1" t="str">
        <f>IFERROR(TEXT(TimeSheet247[[#This Row],[Date]],"aaaa"), "")</f>
        <v>Donnerstag</v>
      </c>
      <c r="C30" s="8">
        <f t="shared" si="3"/>
        <v>45701</v>
      </c>
      <c r="D30" s="9"/>
      <c r="E30" s="9"/>
      <c r="F30" s="9"/>
      <c r="G30" s="10"/>
      <c r="H30" s="9">
        <f t="shared" ref="H30:H31" si="5">IFERROR(SUM(D30:G30), "")</f>
        <v>0</v>
      </c>
      <c r="J30" s="1"/>
      <c r="K30" s="1" t="str">
        <f>IFERROR(TEXT(TimeSheet2479[[#This Row],[Date]],"aaaa"), "")</f>
        <v>Donnerstag</v>
      </c>
      <c r="L30" s="8">
        <f t="shared" si="4"/>
        <v>45715</v>
      </c>
      <c r="M30" s="9"/>
      <c r="N30" s="9"/>
      <c r="O30" s="9"/>
      <c r="P30" s="10"/>
      <c r="Q30" s="9">
        <f t="shared" ref="Q30:Q31" si="6">IFERROR(SUM(M30:P30), "")</f>
        <v>0</v>
      </c>
    </row>
    <row r="31" spans="1:17" ht="20.100000000000001" customHeight="1">
      <c r="A31" s="1"/>
      <c r="B31" s="1" t="str">
        <f>IFERROR(TEXT(TimeSheet247[[#This Row],[Date]],"aaaa"), "")</f>
        <v>Freitag</v>
      </c>
      <c r="C31" s="8">
        <f>C22</f>
        <v>45702</v>
      </c>
      <c r="D31" s="9"/>
      <c r="E31" s="9"/>
      <c r="F31" s="9"/>
      <c r="G31" s="10"/>
      <c r="H31" s="9">
        <f t="shared" si="5"/>
        <v>0</v>
      </c>
      <c r="J31" s="1"/>
      <c r="K31" s="1" t="str">
        <f>IFERROR(TEXT(TimeSheet2479[[#This Row],[Date]],"aaaa"), "")</f>
        <v>Freitag</v>
      </c>
      <c r="L31" s="8">
        <f>L22</f>
        <v>45716</v>
      </c>
      <c r="M31" s="9"/>
      <c r="N31" s="9"/>
      <c r="O31" s="9"/>
      <c r="P31" s="10"/>
      <c r="Q31" s="9">
        <f t="shared" si="6"/>
        <v>0</v>
      </c>
    </row>
    <row r="32" spans="1:17" ht="17.25" thickBot="1">
      <c r="A32" s="1"/>
      <c r="B32" s="1"/>
      <c r="C32" s="11" t="s">
        <v>9</v>
      </c>
      <c r="D32" s="12">
        <f>IFERROR(SUM(D25:D31), "")</f>
        <v>0</v>
      </c>
      <c r="E32" s="12">
        <f>IFERROR(SUM(E25:E31), "")</f>
        <v>0</v>
      </c>
      <c r="F32" s="12">
        <f>IFERROR(SUM(F25:F31), "")</f>
        <v>0</v>
      </c>
      <c r="G32" s="12">
        <f>IFERROR(SUM(G25:G31), "")</f>
        <v>0</v>
      </c>
      <c r="H32" s="12">
        <f>IFERROR(SUM(H25:H31), "")</f>
        <v>0</v>
      </c>
      <c r="J32" s="1"/>
      <c r="K32" s="1"/>
      <c r="L32" s="11" t="s">
        <v>9</v>
      </c>
      <c r="M32" s="12">
        <f>IFERROR(SUM(M25:M31), "")</f>
        <v>0</v>
      </c>
      <c r="N32" s="12">
        <f>IFERROR(SUM(N25:N31), "")</f>
        <v>0</v>
      </c>
      <c r="O32" s="12">
        <f>IFERROR(SUM(O25:O31), "")</f>
        <v>0</v>
      </c>
      <c r="P32" s="12">
        <f>IFERROR(SUM(P25:P31), "")</f>
        <v>0</v>
      </c>
      <c r="Q32" s="12">
        <f>IFERROR(SUM(Q25:Q31), "")</f>
        <v>0</v>
      </c>
    </row>
    <row r="33" spans="1:17" ht="15" thickTop="1">
      <c r="A33" s="1"/>
      <c r="B33" s="1"/>
      <c r="C33" s="1"/>
      <c r="D33" s="103"/>
      <c r="E33" s="103"/>
      <c r="F33" s="103"/>
      <c r="G33" s="103"/>
      <c r="H33" s="6"/>
      <c r="J33" s="1"/>
      <c r="K33" s="1"/>
      <c r="L33" s="1"/>
      <c r="M33" s="103"/>
      <c r="N33" s="103"/>
      <c r="O33" s="103"/>
      <c r="P33" s="103"/>
      <c r="Q33" s="6"/>
    </row>
    <row r="34" spans="1:17">
      <c r="A34" s="1"/>
      <c r="B34" s="1"/>
      <c r="C34" s="1"/>
      <c r="D34" s="92" t="s">
        <v>10</v>
      </c>
      <c r="E34" s="93"/>
      <c r="F34" s="93"/>
      <c r="G34" s="93"/>
      <c r="H34" s="13" t="s">
        <v>4</v>
      </c>
      <c r="J34" s="1"/>
      <c r="K34" s="1"/>
      <c r="L34" s="1"/>
      <c r="M34" s="92" t="s">
        <v>10</v>
      </c>
      <c r="N34" s="93"/>
      <c r="O34" s="93"/>
      <c r="P34" s="93"/>
      <c r="Q34" s="13" t="s">
        <v>4</v>
      </c>
    </row>
    <row r="35" spans="1:17">
      <c r="B35" s="1"/>
      <c r="C35" s="1"/>
      <c r="D35" s="1"/>
      <c r="E35" s="1"/>
      <c r="F35" s="1"/>
      <c r="G35" s="1"/>
      <c r="H35" s="1"/>
      <c r="I35" s="1"/>
      <c r="K35" s="1"/>
      <c r="L35" s="1"/>
      <c r="M35" s="1"/>
      <c r="N35" s="1"/>
      <c r="O35" s="1"/>
      <c r="P35" s="1"/>
      <c r="Q35" s="1"/>
    </row>
  </sheetData>
  <mergeCells count="24">
    <mergeCell ref="M33:P33"/>
    <mergeCell ref="M34:P34"/>
    <mergeCell ref="K1:Q1"/>
    <mergeCell ref="L3:M3"/>
    <mergeCell ref="P3:Q3"/>
    <mergeCell ref="L4:M4"/>
    <mergeCell ref="M15:P15"/>
    <mergeCell ref="M16:P16"/>
    <mergeCell ref="K19:Q19"/>
    <mergeCell ref="L21:M21"/>
    <mergeCell ref="P21:Q21"/>
    <mergeCell ref="L22:M22"/>
    <mergeCell ref="D34:G34"/>
    <mergeCell ref="B1:H1"/>
    <mergeCell ref="C3:D3"/>
    <mergeCell ref="G3:H3"/>
    <mergeCell ref="C4:D4"/>
    <mergeCell ref="D15:G15"/>
    <mergeCell ref="D16:G16"/>
    <mergeCell ref="B19:H19"/>
    <mergeCell ref="C21:D21"/>
    <mergeCell ref="G21:H21"/>
    <mergeCell ref="C22:D22"/>
    <mergeCell ref="D33:G33"/>
  </mergeCells>
  <dataValidations count="19">
    <dataValidation allowBlank="1" showInputMessage="1" showErrorMessage="1" prompt="Create a Weekly Time Sheet in this worksheet. Total Hours and Total Pay are automatically calculated at end of TimeSheet table" sqref="A1 A19 J19 J1"/>
    <dataValidation allowBlank="1" showInputMessage="1" showErrorMessage="1" prompt="Title of this worksheet is in this cell" sqref="B1:H1 B19:H19 K19:Q19 K1:Q1"/>
    <dataValidation allowBlank="1" showInputMessage="1" showErrorMessage="1" prompt="Enter Company Name in this cell. Enter employee details in cells below and Week ending date in cell C5" sqref="B2 B20 K20 K2"/>
    <dataValidation allowBlank="1" showInputMessage="1" showErrorMessage="1" prompt="Enter Employee name in cell at right" sqref="B3 B21 K21 K3"/>
    <dataValidation allowBlank="1" showInputMessage="1" showErrorMessage="1" prompt="Enter Employee name in this cell" sqref="C3:D3 C21:D21 L21:M21 L3:M3"/>
    <dataValidation allowBlank="1" showInputMessage="1" showErrorMessage="1" prompt="Enter Employee phone number in cell at right" sqref="F3 F21 O21 O3"/>
    <dataValidation allowBlank="1" showInputMessage="1" showErrorMessage="1" prompt="Enter Employee phone number in this cell" sqref="G3:H3 G21:H21 P21:Q21 P3:Q3"/>
    <dataValidation allowBlank="1" showInputMessage="1" showErrorMessage="1" prompt="Enter Regular Hours in this column under this heading" sqref="D6 D24 M6 M24"/>
    <dataValidation allowBlank="1" showInputMessage="1" showErrorMessage="1" prompt="Date is automatically updated in this column under this heading based on Week ending date in cell C5" sqref="C6 C24 L6 L24"/>
    <dataValidation allowBlank="1" showInputMessage="1" showErrorMessage="1" prompt="Enter Overtime Hours in this column under this heading" sqref="E6 E24 N6 N24"/>
    <dataValidation allowBlank="1" showInputMessage="1" showErrorMessage="1" prompt="Enter Sick hours in this column under this heading" sqref="F6 F24 O6 O24"/>
    <dataValidation allowBlank="1" showInputMessage="1" showErrorMessage="1" prompt="Enter Vacation hours in this column under this heading" sqref="G6 G24 P6 P24"/>
    <dataValidation allowBlank="1" showInputMessage="1" showErrorMessage="1" prompt="Total Hours for each weekday are automatically calculated in this column under this heading" sqref="H6 H24 Q6 Q24"/>
    <dataValidation allowBlank="1" showInputMessage="1" showErrorMessage="1" prompt="Total hours for the entire period are automatically calculated in cells at right" sqref="C14 C32 L14 L32"/>
    <dataValidation allowBlank="1" showInputMessage="1" showErrorMessage="1" prompt="Enter Employee signature in this cell" sqref="D15:G15 D33:G33 M15:P15 M33:P33"/>
    <dataValidation allowBlank="1" showInputMessage="1" showErrorMessage="1" prompt="Enter Date in this cell" sqref="H15 H33 Q15 Q33"/>
    <dataValidation allowBlank="1" showInputMessage="1" showErrorMessage="1" prompt="Enter Week ending date in cell at right" sqref="B4 B22 K22 K4"/>
    <dataValidation allowBlank="1" showInputMessage="1" showErrorMessage="1" prompt="Enter Week ending date in this cell" sqref="C4 C22 L22 L4"/>
    <dataValidation allowBlank="1" showInputMessage="1" showErrorMessage="1" prompt="Weekdays are automatically updated in this column under this heading" sqref="B6 B24 K6 K24"/>
  </dataValidations>
  <pageMargins left="0.7" right="0.7" top="0.78740157499999996" bottom="0.78740157499999996" header="0.3" footer="0.3"/>
  <drawing r:id="rId1"/>
  <legacyDrawing r:id="rId2"/>
  <tableParts count="4">
    <tablePart r:id="rId3"/>
    <tablePart r:id="rId4"/>
    <tablePart r:id="rId5"/>
    <tablePart r:id="rId6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35"/>
  <sheetViews>
    <sheetView workbookViewId="0">
      <selection activeCell="O20" sqref="O20"/>
    </sheetView>
  </sheetViews>
  <sheetFormatPr defaultColWidth="11" defaultRowHeight="14.25"/>
  <cols>
    <col min="2" max="8" width="15.75" customWidth="1"/>
    <col min="11" max="17" width="15.75" customWidth="1"/>
  </cols>
  <sheetData>
    <row r="1" spans="1:17" ht="24" thickBot="1">
      <c r="A1" s="1"/>
      <c r="B1" s="94" t="s">
        <v>0</v>
      </c>
      <c r="C1" s="94"/>
      <c r="D1" s="94"/>
      <c r="E1" s="94"/>
      <c r="F1" s="94"/>
      <c r="G1" s="94"/>
      <c r="H1" s="94"/>
      <c r="J1" s="1"/>
      <c r="K1" s="94" t="s">
        <v>0</v>
      </c>
      <c r="L1" s="94"/>
      <c r="M1" s="94"/>
      <c r="N1" s="94"/>
      <c r="O1" s="94"/>
      <c r="P1" s="94"/>
      <c r="Q1" s="94"/>
    </row>
    <row r="2" spans="1:17" ht="20.25" thickBot="1">
      <c r="A2" s="14">
        <f>' Feb 25'!A2+'March 25'!H14+'March 25'!H32+'March 25'!Q14+'March 25'!Q32</f>
        <v>8</v>
      </c>
      <c r="B2" s="2" t="str">
        <f>' Feb 25'!B2</f>
        <v>NICOSA</v>
      </c>
      <c r="C2" s="1"/>
      <c r="D2" s="1"/>
      <c r="E2" s="1"/>
      <c r="F2" s="1"/>
      <c r="G2" s="1"/>
      <c r="H2" s="1"/>
      <c r="J2" s="1"/>
      <c r="K2" s="2" t="str">
        <f>B2</f>
        <v>NICOSA</v>
      </c>
      <c r="L2" s="1"/>
      <c r="M2" s="1"/>
      <c r="N2" s="1"/>
      <c r="O2" s="1"/>
      <c r="P2" s="1"/>
      <c r="Q2" s="1"/>
    </row>
    <row r="3" spans="1:17" ht="16.5" customHeight="1" thickBot="1">
      <c r="A3" s="1"/>
      <c r="B3" s="3" t="s">
        <v>1</v>
      </c>
      <c r="C3" s="104" t="s">
        <v>14</v>
      </c>
      <c r="D3" s="104"/>
      <c r="E3" s="1"/>
      <c r="F3" s="4"/>
      <c r="G3" s="97"/>
      <c r="H3" s="97"/>
      <c r="J3" s="1"/>
      <c r="K3" s="3" t="s">
        <v>1</v>
      </c>
      <c r="L3" s="104" t="str">
        <f>C3</f>
        <v>Thembeni Mazamisa</v>
      </c>
      <c r="M3" s="104"/>
      <c r="N3" s="1"/>
      <c r="O3" s="4"/>
      <c r="P3" s="97"/>
      <c r="Q3" s="97"/>
    </row>
    <row r="4" spans="1:17" ht="15.75" thickBot="1">
      <c r="A4" s="1"/>
      <c r="B4" s="5" t="s">
        <v>2</v>
      </c>
      <c r="C4" s="105">
        <v>45723</v>
      </c>
      <c r="D4" s="105"/>
      <c r="E4" s="1"/>
      <c r="F4" s="1"/>
      <c r="G4" s="1"/>
      <c r="H4" s="1"/>
      <c r="J4" s="1"/>
      <c r="K4" s="5" t="s">
        <v>2</v>
      </c>
      <c r="L4" s="105">
        <f>C22+7</f>
        <v>45737</v>
      </c>
      <c r="M4" s="105"/>
      <c r="N4" s="1"/>
      <c r="O4" s="1"/>
      <c r="P4" s="1"/>
      <c r="Q4" s="1"/>
    </row>
    <row r="5" spans="1:17">
      <c r="A5" s="1"/>
      <c r="B5" s="1"/>
      <c r="C5" s="1"/>
      <c r="D5" s="1"/>
      <c r="E5" s="1"/>
      <c r="F5" s="1"/>
      <c r="G5" s="1"/>
      <c r="H5" s="1"/>
      <c r="J5" s="1"/>
      <c r="K5" s="1"/>
      <c r="L5" s="1"/>
      <c r="M5" s="1"/>
      <c r="N5" s="1"/>
      <c r="O5" s="1"/>
      <c r="P5" s="1"/>
      <c r="Q5" s="1"/>
    </row>
    <row r="6" spans="1:17" ht="45" customHeight="1">
      <c r="A6" s="1"/>
      <c r="B6" s="7" t="s">
        <v>3</v>
      </c>
      <c r="C6" s="7" t="s">
        <v>4</v>
      </c>
      <c r="D6" s="1" t="s">
        <v>12</v>
      </c>
      <c r="E6" s="1" t="s">
        <v>11</v>
      </c>
      <c r="F6" s="1" t="s">
        <v>6</v>
      </c>
      <c r="G6" s="1" t="s">
        <v>7</v>
      </c>
      <c r="H6" s="1" t="s">
        <v>8</v>
      </c>
      <c r="J6" s="1"/>
      <c r="K6" s="7" t="s">
        <v>3</v>
      </c>
      <c r="L6" s="7" t="s">
        <v>4</v>
      </c>
      <c r="M6" s="1" t="s">
        <v>12</v>
      </c>
      <c r="N6" s="1" t="s">
        <v>11</v>
      </c>
      <c r="O6" s="1" t="s">
        <v>6</v>
      </c>
      <c r="P6" s="1" t="s">
        <v>7</v>
      </c>
      <c r="Q6" s="1" t="s">
        <v>8</v>
      </c>
    </row>
    <row r="7" spans="1:17" ht="20.100000000000001" customHeight="1">
      <c r="A7" s="1"/>
      <c r="B7" s="1" t="str">
        <f>IFERROR(TEXT(TimeSheet214[[#This Row],[Date]],"aaaa"), "")</f>
        <v>Samstag</v>
      </c>
      <c r="C7" s="8">
        <f>IFERROR(IF($C$4=0,"",$C$4-6), "")</f>
        <v>45717</v>
      </c>
      <c r="D7" s="9"/>
      <c r="E7" s="9"/>
      <c r="F7" s="9"/>
      <c r="G7" s="10"/>
      <c r="H7" s="9">
        <f>IFERROR(SUM(D7:G7), "")</f>
        <v>0</v>
      </c>
      <c r="J7" s="1"/>
      <c r="K7" s="1" t="str">
        <f>IFERROR(TEXT(TimeSheet2816[[#This Row],[Date]],"aaaa"), "")</f>
        <v>Samstag</v>
      </c>
      <c r="L7" s="8">
        <f t="shared" ref="L7:L12" si="0">L8-1</f>
        <v>45731</v>
      </c>
      <c r="M7" s="9"/>
      <c r="N7" s="9"/>
      <c r="O7" s="9"/>
      <c r="P7" s="10"/>
      <c r="Q7" s="9">
        <f>IFERROR(SUM(M7:P7), "")</f>
        <v>0</v>
      </c>
    </row>
    <row r="8" spans="1:17" ht="20.100000000000001" customHeight="1">
      <c r="A8" s="1"/>
      <c r="B8" s="1" t="str">
        <f>IFERROR(TEXT(TimeSheet214[[#This Row],[Date]],"aaaa"), "")</f>
        <v>Sonntag</v>
      </c>
      <c r="C8" s="8">
        <f>IFERROR(IF($C$4=0,"",$C$4-5), "")</f>
        <v>45718</v>
      </c>
      <c r="D8" s="9"/>
      <c r="E8" s="9"/>
      <c r="F8" s="9"/>
      <c r="G8" s="10"/>
      <c r="H8" s="9">
        <f>IFERROR(SUM(D8:G8), "")</f>
        <v>0</v>
      </c>
      <c r="J8" s="1"/>
      <c r="K8" s="1" t="str">
        <f>IFERROR(TEXT(TimeSheet2816[[#This Row],[Date]],"aaaa"), "")</f>
        <v>Sonntag</v>
      </c>
      <c r="L8" s="8">
        <f t="shared" si="0"/>
        <v>45732</v>
      </c>
      <c r="M8" s="9"/>
      <c r="N8" s="9"/>
      <c r="O8" s="9"/>
      <c r="P8" s="10"/>
      <c r="Q8" s="9">
        <f>IFERROR(SUM(M8:P8), "")</f>
        <v>0</v>
      </c>
    </row>
    <row r="9" spans="1:17" ht="20.100000000000001" customHeight="1">
      <c r="A9" s="1"/>
      <c r="B9" s="1" t="str">
        <f>IFERROR(TEXT(TimeSheet214[[#This Row],[Date]],"aaaa"), "")</f>
        <v>Montag</v>
      </c>
      <c r="C9" s="8">
        <f>IFERROR(IF($C$4=0,"",$C$4-4), "")</f>
        <v>45719</v>
      </c>
      <c r="D9" s="9">
        <v>2</v>
      </c>
      <c r="E9" s="9"/>
      <c r="F9" s="9"/>
      <c r="G9" s="10" t="s">
        <v>30</v>
      </c>
      <c r="H9" s="9">
        <f>IFERROR(SUM(D9:G9), "")</f>
        <v>2</v>
      </c>
      <c r="J9" s="1"/>
      <c r="K9" s="1" t="str">
        <f>IFERROR(TEXT(TimeSheet2816[[#This Row],[Date]],"aaaa"), "")</f>
        <v>Montag</v>
      </c>
      <c r="L9" s="8">
        <f t="shared" si="0"/>
        <v>45733</v>
      </c>
      <c r="M9" s="9"/>
      <c r="N9" s="9"/>
      <c r="O9" s="9"/>
      <c r="P9" s="10"/>
      <c r="Q9" s="9">
        <f>IFERROR(SUM(M9:P9), "")</f>
        <v>0</v>
      </c>
    </row>
    <row r="10" spans="1:17" ht="20.100000000000001" customHeight="1">
      <c r="A10" s="1"/>
      <c r="B10" s="1" t="str">
        <f>IFERROR(TEXT(TimeSheet214[[#This Row],[Date]],"aaaa"), "")</f>
        <v>Dienstag</v>
      </c>
      <c r="C10" s="8">
        <f>IFERROR(IF($C$4=0,"",$C$4-3), "")</f>
        <v>45720</v>
      </c>
      <c r="D10" s="9"/>
      <c r="E10" s="9"/>
      <c r="F10" s="9"/>
      <c r="G10" s="10"/>
      <c r="H10" s="9">
        <f>IFERROR(SUM(D10:G10), "")</f>
        <v>0</v>
      </c>
      <c r="J10" s="1"/>
      <c r="K10" s="1" t="str">
        <f>IFERROR(TEXT(TimeSheet2816[[#This Row],[Date]],"aaaa"), "")</f>
        <v>Dienstag</v>
      </c>
      <c r="L10" s="8">
        <f t="shared" si="0"/>
        <v>45734</v>
      </c>
      <c r="M10" s="9"/>
      <c r="N10" s="9"/>
      <c r="O10" s="9"/>
      <c r="P10" s="10"/>
      <c r="Q10" s="9">
        <f>IFERROR(SUM(M10:P10), "")</f>
        <v>0</v>
      </c>
    </row>
    <row r="11" spans="1:17" ht="20.100000000000001" customHeight="1">
      <c r="A11" s="1"/>
      <c r="B11" s="1" t="str">
        <f>IFERROR(TEXT(TimeSheet214[[#This Row],[Date]],"aaaa"), "")</f>
        <v>Mittwoch</v>
      </c>
      <c r="C11" s="8">
        <f>IFERROR(IF($C$4=0,"",$C$4-2), "")</f>
        <v>45721</v>
      </c>
      <c r="D11" s="9">
        <v>1</v>
      </c>
      <c r="E11" s="9"/>
      <c r="F11" s="9"/>
      <c r="G11" s="10" t="s">
        <v>31</v>
      </c>
      <c r="H11" s="9">
        <f>IFERROR(SUM(D11:G11), "")</f>
        <v>1</v>
      </c>
      <c r="J11" s="1"/>
      <c r="K11" s="1" t="str">
        <f>IFERROR(TEXT(TimeSheet2816[[#This Row],[Date]],"aaaa"), "")</f>
        <v>Mittwoch</v>
      </c>
      <c r="L11" s="8">
        <f t="shared" si="0"/>
        <v>45735</v>
      </c>
      <c r="M11" s="9"/>
      <c r="N11" s="9"/>
      <c r="O11" s="9"/>
      <c r="P11" s="10"/>
      <c r="Q11" s="9">
        <f>IFERROR(SUM(M11:P11), "")</f>
        <v>0</v>
      </c>
    </row>
    <row r="12" spans="1:17" ht="20.100000000000001" customHeight="1">
      <c r="A12" s="1"/>
      <c r="B12" s="1" t="str">
        <f>IFERROR(TEXT(TimeSheet214[[#This Row],[Date]],"aaaa"), "")</f>
        <v>Donnerstag</v>
      </c>
      <c r="C12" s="8">
        <f>IFERROR(IF($C$4=0,"",$C$4-1), "")</f>
        <v>45722</v>
      </c>
      <c r="D12" s="9"/>
      <c r="E12" s="9"/>
      <c r="F12" s="9"/>
      <c r="G12" s="10"/>
      <c r="H12" s="9">
        <f t="shared" ref="H12:H13" si="1">IFERROR(SUM(D12:G12), "")</f>
        <v>0</v>
      </c>
      <c r="J12" s="1"/>
      <c r="K12" s="1" t="str">
        <f>IFERROR(TEXT(TimeSheet2816[[#This Row],[Date]],"aaaa"), "")</f>
        <v>Donnerstag</v>
      </c>
      <c r="L12" s="8">
        <f t="shared" si="0"/>
        <v>45736</v>
      </c>
      <c r="M12" s="9"/>
      <c r="N12" s="9"/>
      <c r="O12" s="9"/>
      <c r="P12" s="10"/>
      <c r="Q12" s="9">
        <f t="shared" ref="Q12:Q13" si="2">IFERROR(SUM(M12:P12), "")</f>
        <v>0</v>
      </c>
    </row>
    <row r="13" spans="1:17" ht="20.100000000000001" customHeight="1">
      <c r="A13" s="1"/>
      <c r="B13" s="1" t="str">
        <f>IFERROR(TEXT(TimeSheet214[[#This Row],[Date]],"aaaa"), "")</f>
        <v>Freitag</v>
      </c>
      <c r="C13" s="8">
        <f>IFERROR(IF($C$4=0,"",$C$4), "")</f>
        <v>45723</v>
      </c>
      <c r="D13" s="9"/>
      <c r="E13" s="9"/>
      <c r="F13" s="9"/>
      <c r="G13" s="10"/>
      <c r="H13" s="9">
        <f t="shared" si="1"/>
        <v>0</v>
      </c>
      <c r="J13" s="1"/>
      <c r="K13" s="1" t="str">
        <f>IFERROR(TEXT(TimeSheet2816[[#This Row],[Date]],"aaaa"), "")</f>
        <v>Freitag</v>
      </c>
      <c r="L13" s="8">
        <f>L4</f>
        <v>45737</v>
      </c>
      <c r="M13" s="9"/>
      <c r="N13" s="9"/>
      <c r="O13" s="9"/>
      <c r="P13" s="10"/>
      <c r="Q13" s="9">
        <f t="shared" si="2"/>
        <v>0</v>
      </c>
    </row>
    <row r="14" spans="1:17" ht="17.25" thickBot="1">
      <c r="A14" s="1"/>
      <c r="B14" s="1"/>
      <c r="C14" s="11" t="s">
        <v>9</v>
      </c>
      <c r="D14" s="12">
        <f>IFERROR(SUM(D7:D13), "")</f>
        <v>3</v>
      </c>
      <c r="E14" s="12">
        <f>IFERROR(SUM(E7:E13), "")</f>
        <v>0</v>
      </c>
      <c r="F14" s="12">
        <f>IFERROR(SUM(F7:F13), "")</f>
        <v>0</v>
      </c>
      <c r="G14" s="12">
        <f>IFERROR(SUM(G7:G13), "")</f>
        <v>0</v>
      </c>
      <c r="H14" s="12">
        <f>IFERROR(SUM(H7:H13), "")</f>
        <v>3</v>
      </c>
      <c r="J14" s="1"/>
      <c r="K14" s="1"/>
      <c r="L14" s="11" t="s">
        <v>9</v>
      </c>
      <c r="M14" s="12">
        <f>IFERROR(SUM(M7:M13), "")</f>
        <v>0</v>
      </c>
      <c r="N14" s="12">
        <f>IFERROR(SUM(N7:N13), "")</f>
        <v>0</v>
      </c>
      <c r="O14" s="12">
        <f>IFERROR(SUM(O7:O13), "")</f>
        <v>0</v>
      </c>
      <c r="P14" s="12">
        <f>IFERROR(SUM(P7:P13), "")</f>
        <v>0</v>
      </c>
      <c r="Q14" s="12">
        <f>IFERROR(SUM(Q7:Q13), "")</f>
        <v>0</v>
      </c>
    </row>
    <row r="15" spans="1:17" ht="15" thickTop="1">
      <c r="A15" s="1"/>
      <c r="B15" s="1"/>
      <c r="C15" s="1"/>
      <c r="D15" s="103"/>
      <c r="E15" s="103"/>
      <c r="F15" s="103"/>
      <c r="G15" s="103"/>
      <c r="H15" s="6"/>
      <c r="J15" s="1"/>
      <c r="K15" s="1"/>
      <c r="L15" s="1"/>
      <c r="M15" s="103"/>
      <c r="N15" s="103"/>
      <c r="O15" s="103"/>
      <c r="P15" s="103"/>
      <c r="Q15" s="6"/>
    </row>
    <row r="16" spans="1:17">
      <c r="A16" s="1"/>
      <c r="B16" s="1"/>
      <c r="C16" s="1"/>
      <c r="D16" s="92" t="s">
        <v>10</v>
      </c>
      <c r="E16" s="93"/>
      <c r="F16" s="93"/>
      <c r="G16" s="93"/>
      <c r="H16" s="13" t="s">
        <v>4</v>
      </c>
      <c r="J16" s="1"/>
      <c r="K16" s="1"/>
      <c r="L16" s="1"/>
      <c r="M16" s="92" t="s">
        <v>10</v>
      </c>
      <c r="N16" s="93"/>
      <c r="O16" s="93"/>
      <c r="P16" s="93"/>
      <c r="Q16" s="13" t="s">
        <v>4</v>
      </c>
    </row>
    <row r="17" spans="1:17">
      <c r="A17" s="1"/>
      <c r="B17" s="1"/>
      <c r="C17" s="1"/>
      <c r="D17" s="1"/>
      <c r="E17" s="1"/>
      <c r="F17" s="1"/>
      <c r="G17" s="1"/>
      <c r="H17" s="1"/>
      <c r="J17" s="1"/>
      <c r="K17" s="1"/>
      <c r="L17" s="1"/>
      <c r="M17" s="1"/>
      <c r="N17" s="1"/>
      <c r="O17" s="1"/>
      <c r="P17" s="1"/>
      <c r="Q17" s="1"/>
    </row>
    <row r="19" spans="1:17" ht="23.25">
      <c r="A19" s="1"/>
      <c r="B19" s="94" t="s">
        <v>0</v>
      </c>
      <c r="C19" s="94"/>
      <c r="D19" s="94"/>
      <c r="E19" s="94"/>
      <c r="F19" s="94"/>
      <c r="G19" s="94"/>
      <c r="H19" s="94"/>
      <c r="J19" s="1"/>
      <c r="K19" s="94" t="s">
        <v>0</v>
      </c>
      <c r="L19" s="94"/>
      <c r="M19" s="94"/>
      <c r="N19" s="94"/>
      <c r="O19" s="94"/>
      <c r="P19" s="94"/>
      <c r="Q19" s="94"/>
    </row>
    <row r="20" spans="1:17" ht="20.25" thickBot="1">
      <c r="A20" s="1"/>
      <c r="B20" s="2" t="str">
        <f>B2</f>
        <v>NICOSA</v>
      </c>
      <c r="C20" s="1"/>
      <c r="D20" s="1"/>
      <c r="E20" s="1"/>
      <c r="F20" s="1"/>
      <c r="G20" s="1"/>
      <c r="H20" s="1"/>
      <c r="J20" s="1"/>
      <c r="K20" s="2" t="str">
        <f>B2</f>
        <v>NICOSA</v>
      </c>
      <c r="L20" s="1"/>
      <c r="M20" s="1"/>
      <c r="N20" s="1"/>
      <c r="O20" s="1"/>
      <c r="P20" s="1"/>
      <c r="Q20" s="1"/>
    </row>
    <row r="21" spans="1:17" ht="15.75" thickTop="1" thickBot="1">
      <c r="A21" s="1"/>
      <c r="B21" s="3" t="s">
        <v>1</v>
      </c>
      <c r="C21" s="104" t="str">
        <f>C3</f>
        <v>Thembeni Mazamisa</v>
      </c>
      <c r="D21" s="104"/>
      <c r="E21" s="1"/>
      <c r="F21" s="4"/>
      <c r="G21" s="97"/>
      <c r="H21" s="97"/>
      <c r="J21" s="1"/>
      <c r="K21" s="3" t="s">
        <v>1</v>
      </c>
      <c r="L21" s="104" t="str">
        <f>L3</f>
        <v>Thembeni Mazamisa</v>
      </c>
      <c r="M21" s="104"/>
      <c r="N21" s="1"/>
      <c r="O21" s="4"/>
      <c r="P21" s="97"/>
      <c r="Q21" s="97"/>
    </row>
    <row r="22" spans="1:17" ht="15.75" thickBot="1">
      <c r="A22" s="1"/>
      <c r="B22" s="5" t="s">
        <v>2</v>
      </c>
      <c r="C22" s="105">
        <f>C4+7</f>
        <v>45730</v>
      </c>
      <c r="D22" s="105"/>
      <c r="E22" s="1"/>
      <c r="F22" s="1"/>
      <c r="G22" s="1"/>
      <c r="H22" s="1"/>
      <c r="J22" s="1"/>
      <c r="K22" s="5" t="s">
        <v>2</v>
      </c>
      <c r="L22" s="105">
        <f>L4+7</f>
        <v>45744</v>
      </c>
      <c r="M22" s="105"/>
      <c r="N22" s="1"/>
      <c r="O22" s="1"/>
      <c r="P22" s="1"/>
      <c r="Q22" s="1"/>
    </row>
    <row r="23" spans="1:17">
      <c r="A23" s="1"/>
      <c r="B23" s="1"/>
      <c r="C23" s="1"/>
      <c r="D23" s="1"/>
      <c r="E23" s="1"/>
      <c r="F23" s="1"/>
      <c r="G23" s="1"/>
      <c r="H23" s="1"/>
      <c r="J23" s="1"/>
      <c r="K23" s="1"/>
      <c r="L23" s="1"/>
      <c r="M23" s="1"/>
      <c r="N23" s="1"/>
      <c r="O23" s="1"/>
      <c r="P23" s="1"/>
      <c r="Q23" s="1"/>
    </row>
    <row r="24" spans="1:17" ht="45" customHeight="1">
      <c r="A24" s="1"/>
      <c r="B24" s="7" t="s">
        <v>3</v>
      </c>
      <c r="C24" s="7" t="s">
        <v>4</v>
      </c>
      <c r="D24" s="1" t="s">
        <v>12</v>
      </c>
      <c r="E24" s="1" t="s">
        <v>5</v>
      </c>
      <c r="F24" s="1" t="s">
        <v>6</v>
      </c>
      <c r="G24" s="1" t="s">
        <v>7</v>
      </c>
      <c r="H24" s="1" t="s">
        <v>8</v>
      </c>
      <c r="J24" s="1"/>
      <c r="K24" s="7" t="s">
        <v>3</v>
      </c>
      <c r="L24" s="7" t="s">
        <v>4</v>
      </c>
      <c r="M24" s="1" t="s">
        <v>12</v>
      </c>
      <c r="N24" s="1" t="s">
        <v>5</v>
      </c>
      <c r="O24" s="1" t="s">
        <v>6</v>
      </c>
      <c r="P24" s="1" t="s">
        <v>7</v>
      </c>
      <c r="Q24" s="1" t="s">
        <v>8</v>
      </c>
    </row>
    <row r="25" spans="1:17" ht="20.100000000000001" customHeight="1">
      <c r="A25" s="1"/>
      <c r="B25" s="1" t="str">
        <f>IFERROR(TEXT(TimeSheet24715[[#This Row],[Date]],"aaaa"), "")</f>
        <v>Samstag</v>
      </c>
      <c r="C25" s="8">
        <f t="shared" ref="C25:C30" si="3">C26-1</f>
        <v>45724</v>
      </c>
      <c r="D25" s="9"/>
      <c r="E25" s="9"/>
      <c r="F25" s="9"/>
      <c r="G25" s="10"/>
      <c r="H25" s="9">
        <f>IFERROR(SUM(D25:G25), "")</f>
        <v>0</v>
      </c>
      <c r="J25" s="1"/>
      <c r="K25" s="1" t="str">
        <f>IFERROR(TEXT(TimeSheet247917[[#This Row],[Date]],"aaaa"), "")</f>
        <v>Samstag</v>
      </c>
      <c r="L25" s="8">
        <f t="shared" ref="L25:L30" si="4">L26-1</f>
        <v>45738</v>
      </c>
      <c r="M25" s="9"/>
      <c r="N25" s="9"/>
      <c r="O25" s="9"/>
      <c r="P25" s="10"/>
      <c r="Q25" s="9">
        <f>IFERROR(SUM(M25:P25), "")</f>
        <v>0</v>
      </c>
    </row>
    <row r="26" spans="1:17" ht="20.100000000000001" customHeight="1">
      <c r="A26" s="1"/>
      <c r="B26" s="1" t="str">
        <f>IFERROR(TEXT(TimeSheet24715[[#This Row],[Date]],"aaaa"), "")</f>
        <v>Sonntag</v>
      </c>
      <c r="C26" s="8">
        <f t="shared" si="3"/>
        <v>45725</v>
      </c>
      <c r="D26" s="9"/>
      <c r="E26" s="9"/>
      <c r="F26" s="9"/>
      <c r="G26" s="10"/>
      <c r="H26" s="9">
        <f>IFERROR(SUM(D26:G26), "")</f>
        <v>0</v>
      </c>
      <c r="J26" s="1"/>
      <c r="K26" s="1" t="str">
        <f>IFERROR(TEXT(TimeSheet247917[[#This Row],[Date]],"aaaa"), "")</f>
        <v>Sonntag</v>
      </c>
      <c r="L26" s="8">
        <f t="shared" si="4"/>
        <v>45739</v>
      </c>
      <c r="M26" s="9"/>
      <c r="N26" s="9"/>
      <c r="O26" s="9"/>
      <c r="P26" s="10"/>
      <c r="Q26" s="9">
        <f>IFERROR(SUM(M26:P26), "")</f>
        <v>0</v>
      </c>
    </row>
    <row r="27" spans="1:17" ht="20.100000000000001" customHeight="1">
      <c r="A27" s="1"/>
      <c r="B27" s="1" t="str">
        <f>IFERROR(TEXT(TimeSheet24715[[#This Row],[Date]],"aaaa"), "")</f>
        <v>Montag</v>
      </c>
      <c r="C27" s="8">
        <f t="shared" si="3"/>
        <v>45726</v>
      </c>
      <c r="D27" s="9"/>
      <c r="E27" s="9"/>
      <c r="F27" s="9"/>
      <c r="G27" s="10"/>
      <c r="H27" s="9">
        <f>IFERROR(SUM(D27:G27), "")</f>
        <v>0</v>
      </c>
      <c r="J27" s="1"/>
      <c r="K27" s="1" t="str">
        <f>IFERROR(TEXT(TimeSheet247917[[#This Row],[Date]],"aaaa"), "")</f>
        <v>Montag</v>
      </c>
      <c r="L27" s="8">
        <f t="shared" si="4"/>
        <v>45740</v>
      </c>
      <c r="M27" s="9"/>
      <c r="N27" s="9"/>
      <c r="O27" s="9"/>
      <c r="P27" s="10"/>
      <c r="Q27" s="9">
        <f>IFERROR(SUM(M27:P27), "")</f>
        <v>0</v>
      </c>
    </row>
    <row r="28" spans="1:17" ht="20.100000000000001" customHeight="1">
      <c r="A28" s="1"/>
      <c r="B28" s="1" t="str">
        <f>IFERROR(TEXT(TimeSheet24715[[#This Row],[Date]],"aaaa"), "")</f>
        <v>Dienstag</v>
      </c>
      <c r="C28" s="8">
        <f t="shared" si="3"/>
        <v>45727</v>
      </c>
      <c r="D28" s="9"/>
      <c r="E28" s="9"/>
      <c r="F28" s="9"/>
      <c r="G28" s="10"/>
      <c r="H28" s="9">
        <f>IFERROR(SUM(D28:G28), "")</f>
        <v>0</v>
      </c>
      <c r="J28" s="1"/>
      <c r="K28" s="1" t="str">
        <f>IFERROR(TEXT(TimeSheet247917[[#This Row],[Date]],"aaaa"), "")</f>
        <v>Dienstag</v>
      </c>
      <c r="L28" s="8">
        <f t="shared" si="4"/>
        <v>45741</v>
      </c>
      <c r="M28" s="9"/>
      <c r="N28" s="9"/>
      <c r="O28" s="9"/>
      <c r="P28" s="10"/>
      <c r="Q28" s="9">
        <f>IFERROR(SUM(M28:P28), "")</f>
        <v>0</v>
      </c>
    </row>
    <row r="29" spans="1:17" ht="20.100000000000001" customHeight="1">
      <c r="A29" s="1"/>
      <c r="B29" s="1" t="str">
        <f>IFERROR(TEXT(TimeSheet24715[[#This Row],[Date]],"aaaa"), "")</f>
        <v>Mittwoch</v>
      </c>
      <c r="C29" s="8">
        <f t="shared" si="3"/>
        <v>45728</v>
      </c>
      <c r="D29" s="9"/>
      <c r="E29" s="9"/>
      <c r="F29" s="9"/>
      <c r="G29" s="10"/>
      <c r="H29" s="9">
        <f>IFERROR(SUM(D29:G29), "")</f>
        <v>0</v>
      </c>
      <c r="J29" s="1"/>
      <c r="K29" s="1" t="str">
        <f>IFERROR(TEXT(TimeSheet247917[[#This Row],[Date]],"aaaa"), "")</f>
        <v>Mittwoch</v>
      </c>
      <c r="L29" s="8">
        <f t="shared" si="4"/>
        <v>45742</v>
      </c>
      <c r="M29" s="9">
        <v>1</v>
      </c>
      <c r="N29" s="9"/>
      <c r="O29" s="9"/>
      <c r="P29" s="10" t="s">
        <v>28</v>
      </c>
      <c r="Q29" s="9">
        <f>IFERROR(SUM(M29:P29), "")</f>
        <v>1</v>
      </c>
    </row>
    <row r="30" spans="1:17" ht="20.100000000000001" customHeight="1">
      <c r="A30" s="1"/>
      <c r="B30" s="1" t="str">
        <f>IFERROR(TEXT(TimeSheet24715[[#This Row],[Date]],"aaaa"), "")</f>
        <v>Donnerstag</v>
      </c>
      <c r="C30" s="8">
        <f t="shared" si="3"/>
        <v>45729</v>
      </c>
      <c r="D30" s="9"/>
      <c r="E30" s="9"/>
      <c r="F30" s="9"/>
      <c r="G30" s="10"/>
      <c r="H30" s="9">
        <f t="shared" ref="H30:H31" si="5">IFERROR(SUM(D30:G30), "")</f>
        <v>0</v>
      </c>
      <c r="J30" s="1"/>
      <c r="K30" s="1" t="str">
        <f>IFERROR(TEXT(TimeSheet247917[[#This Row],[Date]],"aaaa"), "")</f>
        <v>Donnerstag</v>
      </c>
      <c r="L30" s="8">
        <f t="shared" si="4"/>
        <v>45743</v>
      </c>
      <c r="M30" s="9"/>
      <c r="N30" s="9"/>
      <c r="O30" s="9"/>
      <c r="P30" s="10"/>
      <c r="Q30" s="9">
        <f t="shared" ref="Q30:Q31" si="6">IFERROR(SUM(M30:P30), "")</f>
        <v>0</v>
      </c>
    </row>
    <row r="31" spans="1:17" ht="20.100000000000001" customHeight="1">
      <c r="A31" s="1"/>
      <c r="B31" s="1" t="str">
        <f>IFERROR(TEXT(TimeSheet24715[[#This Row],[Date]],"aaaa"), "")</f>
        <v>Freitag</v>
      </c>
      <c r="C31" s="8">
        <f>C22</f>
        <v>45730</v>
      </c>
      <c r="D31" s="9">
        <v>2</v>
      </c>
      <c r="E31" s="9"/>
      <c r="F31" s="9"/>
      <c r="G31" s="10" t="s">
        <v>32</v>
      </c>
      <c r="H31" s="9">
        <f t="shared" si="5"/>
        <v>2</v>
      </c>
      <c r="J31" s="1"/>
      <c r="K31" s="1" t="str">
        <f>IFERROR(TEXT(TimeSheet247917[[#This Row],[Date]],"aaaa"), "")</f>
        <v>Freitag</v>
      </c>
      <c r="L31" s="8">
        <f>L22</f>
        <v>45744</v>
      </c>
      <c r="M31" s="9"/>
      <c r="N31" s="9"/>
      <c r="O31" s="9"/>
      <c r="P31" s="10"/>
      <c r="Q31" s="9">
        <f t="shared" si="6"/>
        <v>0</v>
      </c>
    </row>
    <row r="32" spans="1:17" ht="17.25" thickBot="1">
      <c r="A32" s="1"/>
      <c r="B32" s="1"/>
      <c r="C32" s="11" t="s">
        <v>9</v>
      </c>
      <c r="D32" s="12">
        <f>IFERROR(SUM(D25:D31), "")</f>
        <v>2</v>
      </c>
      <c r="E32" s="12">
        <f>IFERROR(SUM(E25:E31), "")</f>
        <v>0</v>
      </c>
      <c r="F32" s="12">
        <f>IFERROR(SUM(F25:F31), "")</f>
        <v>0</v>
      </c>
      <c r="G32" s="12">
        <f>IFERROR(SUM(G25:G31), "")</f>
        <v>0</v>
      </c>
      <c r="H32" s="12">
        <f>IFERROR(SUM(H25:H31), "")</f>
        <v>2</v>
      </c>
      <c r="J32" s="1"/>
      <c r="K32" s="1"/>
      <c r="L32" s="11" t="s">
        <v>9</v>
      </c>
      <c r="M32" s="12">
        <f>IFERROR(SUM(M25:M31), "")</f>
        <v>1</v>
      </c>
      <c r="N32" s="12">
        <f>IFERROR(SUM(N25:N31), "")</f>
        <v>0</v>
      </c>
      <c r="O32" s="12">
        <f>IFERROR(SUM(O25:O31), "")</f>
        <v>0</v>
      </c>
      <c r="P32" s="12">
        <f>IFERROR(SUM(P25:P31), "")</f>
        <v>0</v>
      </c>
      <c r="Q32" s="12">
        <f>IFERROR(SUM(Q25:Q31), "")</f>
        <v>1</v>
      </c>
    </row>
    <row r="33" spans="1:17" ht="15" thickTop="1">
      <c r="A33" s="1"/>
      <c r="B33" s="1"/>
      <c r="C33" s="1"/>
      <c r="D33" s="103"/>
      <c r="E33" s="103"/>
      <c r="F33" s="103"/>
      <c r="G33" s="103"/>
      <c r="H33" s="6"/>
      <c r="J33" s="1"/>
      <c r="K33" s="1"/>
      <c r="L33" s="1"/>
      <c r="M33" s="103"/>
      <c r="N33" s="103"/>
      <c r="O33" s="103"/>
      <c r="P33" s="103"/>
      <c r="Q33" s="6"/>
    </row>
    <row r="34" spans="1:17">
      <c r="A34" s="1"/>
      <c r="B34" s="1"/>
      <c r="C34" s="1"/>
      <c r="D34" s="92" t="s">
        <v>10</v>
      </c>
      <c r="E34" s="93"/>
      <c r="F34" s="93"/>
      <c r="G34" s="93"/>
      <c r="H34" s="13" t="s">
        <v>4</v>
      </c>
      <c r="J34" s="1"/>
      <c r="K34" s="1"/>
      <c r="L34" s="1"/>
      <c r="M34" s="92" t="s">
        <v>10</v>
      </c>
      <c r="N34" s="93"/>
      <c r="O34" s="93"/>
      <c r="P34" s="93"/>
      <c r="Q34" s="13" t="s">
        <v>4</v>
      </c>
    </row>
    <row r="35" spans="1:17">
      <c r="B35" s="1"/>
      <c r="C35" s="1"/>
      <c r="D35" s="1"/>
      <c r="E35" s="1"/>
      <c r="F35" s="1"/>
      <c r="G35" s="1"/>
      <c r="H35" s="1"/>
      <c r="I35" s="1"/>
      <c r="K35" s="1"/>
      <c r="L35" s="1"/>
      <c r="M35" s="1"/>
      <c r="N35" s="1"/>
      <c r="O35" s="1"/>
      <c r="P35" s="1"/>
      <c r="Q35" s="1"/>
    </row>
  </sheetData>
  <mergeCells count="24">
    <mergeCell ref="C22:D22"/>
    <mergeCell ref="L22:M22"/>
    <mergeCell ref="D33:G33"/>
    <mergeCell ref="M33:P33"/>
    <mergeCell ref="D34:G34"/>
    <mergeCell ref="M34:P34"/>
    <mergeCell ref="B19:H19"/>
    <mergeCell ref="K19:Q19"/>
    <mergeCell ref="C21:D21"/>
    <mergeCell ref="G21:H21"/>
    <mergeCell ref="L21:M21"/>
    <mergeCell ref="P21:Q21"/>
    <mergeCell ref="M16:P16"/>
    <mergeCell ref="B1:H1"/>
    <mergeCell ref="C3:D3"/>
    <mergeCell ref="G3:H3"/>
    <mergeCell ref="C4:D4"/>
    <mergeCell ref="D15:G15"/>
    <mergeCell ref="D16:G16"/>
    <mergeCell ref="K1:Q1"/>
    <mergeCell ref="L3:M3"/>
    <mergeCell ref="P3:Q3"/>
    <mergeCell ref="L4:M4"/>
    <mergeCell ref="M15:P15"/>
  </mergeCells>
  <dataValidations count="19">
    <dataValidation allowBlank="1" showInputMessage="1" showErrorMessage="1" prompt="Create a Weekly Time Sheet in this worksheet. Total Hours and Total Pay are automatically calculated at end of TimeSheet table" sqref="A1 A19 J19 J1"/>
    <dataValidation allowBlank="1" showInputMessage="1" showErrorMessage="1" prompt="Title of this worksheet is in this cell" sqref="B1:H1 B19:H19 K19:Q19 K1:Q1"/>
    <dataValidation allowBlank="1" showInputMessage="1" showErrorMessage="1" prompt="Enter Company Name in this cell. Enter employee details in cells below and Week ending date in cell C5" sqref="B2 B20 K20 K2"/>
    <dataValidation allowBlank="1" showInputMessage="1" showErrorMessage="1" prompt="Enter Employee name in cell at right" sqref="B3 B21 K21 K3"/>
    <dataValidation allowBlank="1" showInputMessage="1" showErrorMessage="1" prompt="Enter Employee name in this cell" sqref="C3:D3 C21:D21 L21:M21 L3:M3"/>
    <dataValidation allowBlank="1" showInputMessage="1" showErrorMessage="1" prompt="Enter Employee phone number in cell at right" sqref="F3 F21 O21 O3"/>
    <dataValidation allowBlank="1" showInputMessage="1" showErrorMessage="1" prompt="Enter Employee phone number in this cell" sqref="G3:H3 G21:H21 P21:Q21 P3:Q3"/>
    <dataValidation allowBlank="1" showInputMessage="1" showErrorMessage="1" prompt="Enter Regular Hours in this column under this heading" sqref="D6 D24 M6 M24"/>
    <dataValidation allowBlank="1" showInputMessage="1" showErrorMessage="1" prompt="Date is automatically updated in this column under this heading based on Week ending date in cell C5" sqref="C6 C24 L6 L24"/>
    <dataValidation allowBlank="1" showInputMessage="1" showErrorMessage="1" prompt="Enter Overtime Hours in this column under this heading" sqref="E6 E24 N6 N24"/>
    <dataValidation allowBlank="1" showInputMessage="1" showErrorMessage="1" prompt="Enter Sick hours in this column under this heading" sqref="F6 F24 O6 O24"/>
    <dataValidation allowBlank="1" showInputMessage="1" showErrorMessage="1" prompt="Enter Vacation hours in this column under this heading" sqref="G6 G24 P6 P24"/>
    <dataValidation allowBlank="1" showInputMessage="1" showErrorMessage="1" prompt="Total Hours for each weekday are automatically calculated in this column under this heading" sqref="H6 H24 Q6 Q24"/>
    <dataValidation allowBlank="1" showInputMessage="1" showErrorMessage="1" prompt="Total hours for the entire period are automatically calculated in cells at right" sqref="C14 C32 L14 L32"/>
    <dataValidation allowBlank="1" showInputMessage="1" showErrorMessage="1" prompt="Enter Employee signature in this cell" sqref="D15:G15 D33:G33 M15:P15 M33:P33"/>
    <dataValidation allowBlank="1" showInputMessage="1" showErrorMessage="1" prompt="Enter Date in this cell" sqref="H15 H33 Q15 Q33"/>
    <dataValidation allowBlank="1" showInputMessage="1" showErrorMessage="1" prompt="Enter Week ending date in cell at right" sqref="B4 B22 K22 K4"/>
    <dataValidation allowBlank="1" showInputMessage="1" showErrorMessage="1" prompt="Enter Week ending date in this cell" sqref="C4 C22 L22 L4"/>
    <dataValidation allowBlank="1" showInputMessage="1" showErrorMessage="1" prompt="Weekdays are automatically updated in this column under this heading" sqref="B6 B24 K6 K24"/>
  </dataValidations>
  <pageMargins left="0.7" right="0.7" top="0.78740157499999996" bottom="0.78740157499999996" header="0.3" footer="0.3"/>
  <drawing r:id="rId1"/>
  <legacyDrawing r:id="rId2"/>
  <tableParts count="4">
    <tablePart r:id="rId3"/>
    <tablePart r:id="rId4"/>
    <tablePart r:id="rId5"/>
    <tablePart r:id="rId6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35"/>
  <sheetViews>
    <sheetView workbookViewId="0">
      <selection activeCell="L23" sqref="L23"/>
    </sheetView>
  </sheetViews>
  <sheetFormatPr defaultColWidth="11" defaultRowHeight="14.25"/>
  <cols>
    <col min="2" max="8" width="15.75" customWidth="1"/>
    <col min="11" max="17" width="15.75" customWidth="1"/>
  </cols>
  <sheetData>
    <row r="1" spans="1:17" ht="36" customHeight="1" thickBot="1">
      <c r="A1" s="1"/>
      <c r="B1" s="94" t="s">
        <v>0</v>
      </c>
      <c r="C1" s="94"/>
      <c r="D1" s="94"/>
      <c r="E1" s="94"/>
      <c r="F1" s="94"/>
      <c r="G1" s="94"/>
      <c r="H1" s="94"/>
      <c r="J1" s="1"/>
      <c r="K1" s="94" t="s">
        <v>0</v>
      </c>
      <c r="L1" s="94"/>
      <c r="M1" s="94"/>
      <c r="N1" s="94"/>
      <c r="O1" s="94"/>
      <c r="P1" s="94"/>
      <c r="Q1" s="94"/>
    </row>
    <row r="2" spans="1:17" ht="20.25" thickBot="1">
      <c r="A2" s="14">
        <f>'March 25'!A2+'March 25'!H14+'March 25'!H32+'March 25'!Q14+'March 25'!Q32</f>
        <v>14</v>
      </c>
      <c r="B2" s="2" t="str">
        <f>' Feb 25'!B2</f>
        <v>NICOSA</v>
      </c>
      <c r="C2" s="1"/>
      <c r="D2" s="1"/>
      <c r="E2" s="1"/>
      <c r="F2" s="1"/>
      <c r="G2" s="1"/>
      <c r="H2" s="1"/>
      <c r="J2" s="1"/>
      <c r="K2" s="2" t="str">
        <f>B2</f>
        <v>NICOSA</v>
      </c>
      <c r="L2" s="1"/>
      <c r="M2" s="1"/>
      <c r="N2" s="1"/>
      <c r="O2" s="1"/>
      <c r="P2" s="1"/>
      <c r="Q2" s="1"/>
    </row>
    <row r="3" spans="1:17" ht="15" thickBot="1">
      <c r="A3" s="1"/>
      <c r="B3" s="3" t="s">
        <v>1</v>
      </c>
      <c r="C3" s="104" t="s">
        <v>14</v>
      </c>
      <c r="D3" s="104"/>
      <c r="E3" s="1"/>
      <c r="F3" s="4"/>
      <c r="G3" s="97"/>
      <c r="H3" s="97"/>
      <c r="J3" s="1"/>
      <c r="K3" s="3" t="s">
        <v>1</v>
      </c>
      <c r="L3" s="104" t="str">
        <f>C3</f>
        <v>Thembeni Mazamisa</v>
      </c>
      <c r="M3" s="104"/>
      <c r="N3" s="1"/>
      <c r="O3" s="4"/>
      <c r="P3" s="97"/>
      <c r="Q3" s="97"/>
    </row>
    <row r="4" spans="1:17" ht="15.75" thickBot="1">
      <c r="A4" s="1"/>
      <c r="B4" s="5" t="s">
        <v>2</v>
      </c>
      <c r="C4" s="105">
        <v>45751</v>
      </c>
      <c r="D4" s="105"/>
      <c r="E4" s="1"/>
      <c r="F4" s="1"/>
      <c r="G4" s="1"/>
      <c r="H4" s="1"/>
      <c r="J4" s="1"/>
      <c r="K4" s="5" t="s">
        <v>2</v>
      </c>
      <c r="L4" s="105">
        <f>C22+7</f>
        <v>45765</v>
      </c>
      <c r="M4" s="105"/>
      <c r="N4" s="1"/>
      <c r="O4" s="1"/>
      <c r="P4" s="1"/>
      <c r="Q4" s="1"/>
    </row>
    <row r="5" spans="1:17">
      <c r="A5" s="1"/>
      <c r="B5" s="1"/>
      <c r="C5" s="1"/>
      <c r="D5" s="1"/>
      <c r="E5" s="1"/>
      <c r="F5" s="1"/>
      <c r="G5" s="1"/>
      <c r="H5" s="1"/>
      <c r="J5" s="1"/>
      <c r="K5" s="1"/>
      <c r="L5" s="1"/>
      <c r="M5" s="1"/>
      <c r="N5" s="1"/>
      <c r="O5" s="1"/>
      <c r="P5" s="1"/>
      <c r="Q5" s="1"/>
    </row>
    <row r="6" spans="1:17" ht="45" customHeight="1">
      <c r="A6" s="1"/>
      <c r="B6" s="7" t="s">
        <v>3</v>
      </c>
      <c r="C6" s="7" t="s">
        <v>4</v>
      </c>
      <c r="D6" s="1" t="s">
        <v>12</v>
      </c>
      <c r="E6" s="1" t="s">
        <v>11</v>
      </c>
      <c r="F6" s="1" t="s">
        <v>6</v>
      </c>
      <c r="G6" s="1" t="s">
        <v>7</v>
      </c>
      <c r="H6" s="1" t="s">
        <v>8</v>
      </c>
      <c r="J6" s="1"/>
      <c r="K6" s="7" t="s">
        <v>3</v>
      </c>
      <c r="L6" s="7" t="s">
        <v>4</v>
      </c>
      <c r="M6" s="1" t="s">
        <v>12</v>
      </c>
      <c r="N6" s="1" t="s">
        <v>11</v>
      </c>
      <c r="O6" s="1" t="s">
        <v>6</v>
      </c>
      <c r="P6" s="1" t="s">
        <v>7</v>
      </c>
      <c r="Q6" s="1" t="s">
        <v>8</v>
      </c>
    </row>
    <row r="7" spans="1:17" ht="20.100000000000001" customHeight="1">
      <c r="A7" s="1"/>
      <c r="B7" s="1" t="str">
        <f>IFERROR(TEXT(TimeSheet21418[[#This Row],[Date]],"aaaa"), "")</f>
        <v>Samstag</v>
      </c>
      <c r="C7" s="8">
        <f>IFERROR(IF($C$4=0,"",$C$4-6), "")</f>
        <v>45745</v>
      </c>
      <c r="D7" s="9"/>
      <c r="E7" s="9"/>
      <c r="F7" s="9"/>
      <c r="G7" s="10"/>
      <c r="H7" s="9">
        <f>IFERROR(SUM(D7:G7), "")</f>
        <v>0</v>
      </c>
      <c r="J7" s="1"/>
      <c r="K7" s="1" t="str">
        <f>IFERROR(TEXT(TimeSheet281620[[#This Row],[Date]],"aaaa"), "")</f>
        <v>Samstag</v>
      </c>
      <c r="L7" s="8">
        <f t="shared" ref="L7:L12" si="0">L8-1</f>
        <v>45759</v>
      </c>
      <c r="M7" s="9"/>
      <c r="N7" s="9"/>
      <c r="O7" s="9"/>
      <c r="P7" s="10"/>
      <c r="Q7" s="9">
        <f>IFERROR(SUM(M7:P7), "")</f>
        <v>0</v>
      </c>
    </row>
    <row r="8" spans="1:17" ht="20.100000000000001" customHeight="1">
      <c r="A8" s="1"/>
      <c r="B8" s="1" t="str">
        <f>IFERROR(TEXT(TimeSheet21418[[#This Row],[Date]],"aaaa"), "")</f>
        <v>Sonntag</v>
      </c>
      <c r="C8" s="8">
        <f>IFERROR(IF($C$4=0,"",$C$4-5), "")</f>
        <v>45746</v>
      </c>
      <c r="D8" s="9"/>
      <c r="E8" s="9"/>
      <c r="F8" s="9"/>
      <c r="G8" s="10"/>
      <c r="H8" s="9">
        <f>IFERROR(SUM(D8:G8), "")</f>
        <v>0</v>
      </c>
      <c r="J8" s="1"/>
      <c r="K8" s="1" t="str">
        <f>IFERROR(TEXT(TimeSheet281620[[#This Row],[Date]],"aaaa"), "")</f>
        <v>Sonntag</v>
      </c>
      <c r="L8" s="8">
        <f t="shared" si="0"/>
        <v>45760</v>
      </c>
      <c r="M8" s="9"/>
      <c r="N8" s="9"/>
      <c r="O8" s="9"/>
      <c r="P8" s="10"/>
      <c r="Q8" s="9">
        <f>IFERROR(SUM(M8:P8), "")</f>
        <v>0</v>
      </c>
    </row>
    <row r="9" spans="1:17" ht="20.100000000000001" customHeight="1">
      <c r="A9" s="1"/>
      <c r="B9" s="1" t="str">
        <f>IFERROR(TEXT(TimeSheet21418[[#This Row],[Date]],"aaaa"), "")</f>
        <v>Montag</v>
      </c>
      <c r="C9" s="8">
        <f>IFERROR(IF($C$4=0,"",$C$4-4), "")</f>
        <v>45747</v>
      </c>
      <c r="D9" s="9">
        <v>3</v>
      </c>
      <c r="E9" s="9"/>
      <c r="F9" s="9"/>
      <c r="G9" s="10" t="s">
        <v>26</v>
      </c>
      <c r="H9" s="9">
        <f>IFERROR(SUM(D9:G9), "")</f>
        <v>3</v>
      </c>
      <c r="J9" s="1"/>
      <c r="K9" s="1" t="str">
        <f>IFERROR(TEXT(TimeSheet281620[[#This Row],[Date]],"aaaa"), "")</f>
        <v>Montag</v>
      </c>
      <c r="L9" s="8">
        <f t="shared" si="0"/>
        <v>45761</v>
      </c>
      <c r="M9" s="9">
        <v>1</v>
      </c>
      <c r="N9" s="9"/>
      <c r="O9" s="9"/>
      <c r="P9" s="10" t="s">
        <v>23</v>
      </c>
      <c r="Q9" s="9">
        <f>IFERROR(SUM(M9:P9), "")</f>
        <v>1</v>
      </c>
    </row>
    <row r="10" spans="1:17" ht="20.100000000000001" customHeight="1">
      <c r="A10" s="1"/>
      <c r="B10" s="1" t="str">
        <f>IFERROR(TEXT(TimeSheet21418[[#This Row],[Date]],"aaaa"), "")</f>
        <v>Dienstag</v>
      </c>
      <c r="C10" s="8">
        <f>IFERROR(IF($C$4=0,"",$C$4-3), "")</f>
        <v>45748</v>
      </c>
      <c r="D10" s="9"/>
      <c r="E10" s="9"/>
      <c r="F10" s="9"/>
      <c r="G10" s="10"/>
      <c r="H10" s="9">
        <f>IFERROR(SUM(D10:G10), "")</f>
        <v>0</v>
      </c>
      <c r="J10" s="1"/>
      <c r="K10" s="1" t="str">
        <f>IFERROR(TEXT(TimeSheet281620[[#This Row],[Date]],"aaaa"), "")</f>
        <v>Dienstag</v>
      </c>
      <c r="L10" s="8">
        <f t="shared" si="0"/>
        <v>45762</v>
      </c>
      <c r="M10" s="9">
        <v>1</v>
      </c>
      <c r="N10" s="9"/>
      <c r="O10" s="9"/>
      <c r="P10" s="10" t="s">
        <v>23</v>
      </c>
      <c r="Q10" s="9">
        <f>IFERROR(SUM(M10:P10), "")</f>
        <v>1</v>
      </c>
    </row>
    <row r="11" spans="1:17" ht="20.100000000000001" customHeight="1">
      <c r="A11" s="1"/>
      <c r="B11" s="1" t="str">
        <f>IFERROR(TEXT(TimeSheet21418[[#This Row],[Date]],"aaaa"), "")</f>
        <v>Mittwoch</v>
      </c>
      <c r="C11" s="8">
        <f>IFERROR(IF($C$4=0,"",$C$4-2), "")</f>
        <v>45749</v>
      </c>
      <c r="D11" s="9">
        <v>2</v>
      </c>
      <c r="E11" s="9"/>
      <c r="F11" s="9"/>
      <c r="G11" s="10" t="s">
        <v>26</v>
      </c>
      <c r="H11" s="9">
        <f>IFERROR(SUM(D11:G11), "")</f>
        <v>2</v>
      </c>
      <c r="J11" s="1"/>
      <c r="K11" s="1" t="str">
        <f>IFERROR(TEXT(TimeSheet281620[[#This Row],[Date]],"aaaa"), "")</f>
        <v>Mittwoch</v>
      </c>
      <c r="L11" s="8">
        <f t="shared" si="0"/>
        <v>45763</v>
      </c>
      <c r="M11" s="9">
        <v>2</v>
      </c>
      <c r="N11" s="9"/>
      <c r="O11" s="9"/>
      <c r="P11" s="10" t="s">
        <v>23</v>
      </c>
      <c r="Q11" s="9">
        <f>IFERROR(SUM(M11:P11), "")</f>
        <v>2</v>
      </c>
    </row>
    <row r="12" spans="1:17" ht="20.100000000000001" customHeight="1">
      <c r="A12" s="1"/>
      <c r="B12" s="1" t="str">
        <f>IFERROR(TEXT(TimeSheet21418[[#This Row],[Date]],"aaaa"), "")</f>
        <v>Donnerstag</v>
      </c>
      <c r="C12" s="8">
        <f>IFERROR(IF($C$4=0,"",$C$4-1), "")</f>
        <v>45750</v>
      </c>
      <c r="D12" s="9"/>
      <c r="E12" s="9"/>
      <c r="F12" s="9"/>
      <c r="G12" s="10"/>
      <c r="H12" s="9">
        <f t="shared" ref="H12:H13" si="1">IFERROR(SUM(D12:G12), "")</f>
        <v>0</v>
      </c>
      <c r="J12" s="1"/>
      <c r="K12" s="1" t="str">
        <f>IFERROR(TEXT(TimeSheet281620[[#This Row],[Date]],"aaaa"), "")</f>
        <v>Donnerstag</v>
      </c>
      <c r="L12" s="8">
        <f t="shared" si="0"/>
        <v>45764</v>
      </c>
      <c r="M12" s="9"/>
      <c r="N12" s="9"/>
      <c r="O12" s="9"/>
      <c r="P12" s="10"/>
      <c r="Q12" s="9">
        <f t="shared" ref="Q12:Q13" si="2">IFERROR(SUM(M12:P12), "")</f>
        <v>0</v>
      </c>
    </row>
    <row r="13" spans="1:17" ht="20.100000000000001" customHeight="1">
      <c r="A13" s="1"/>
      <c r="B13" s="1" t="str">
        <f>IFERROR(TEXT(TimeSheet21418[[#This Row],[Date]],"aaaa"), "")</f>
        <v>Freitag</v>
      </c>
      <c r="C13" s="8">
        <f>IFERROR(IF($C$4=0,"",$C$4), "")</f>
        <v>45751</v>
      </c>
      <c r="D13" s="9"/>
      <c r="E13" s="9"/>
      <c r="F13" s="9"/>
      <c r="G13" s="10"/>
      <c r="H13" s="9">
        <f t="shared" si="1"/>
        <v>0</v>
      </c>
      <c r="J13" s="1"/>
      <c r="K13" s="1" t="str">
        <f>IFERROR(TEXT(TimeSheet281620[[#This Row],[Date]],"aaaa"), "")</f>
        <v>Freitag</v>
      </c>
      <c r="L13" s="8">
        <f>L4</f>
        <v>45765</v>
      </c>
      <c r="M13" s="9"/>
      <c r="N13" s="9"/>
      <c r="O13" s="9"/>
      <c r="P13" s="10"/>
      <c r="Q13" s="9">
        <f t="shared" si="2"/>
        <v>0</v>
      </c>
    </row>
    <row r="14" spans="1:17" ht="17.25" thickBot="1">
      <c r="A14" s="1"/>
      <c r="B14" s="1"/>
      <c r="C14" s="11" t="s">
        <v>9</v>
      </c>
      <c r="D14" s="12">
        <f>IFERROR(SUM(D7:D13), "")</f>
        <v>5</v>
      </c>
      <c r="E14" s="12">
        <f>IFERROR(SUM(E7:E13), "")</f>
        <v>0</v>
      </c>
      <c r="F14" s="12">
        <f>IFERROR(SUM(F7:F13), "")</f>
        <v>0</v>
      </c>
      <c r="G14" s="12">
        <f>IFERROR(SUM(G7:G13), "")</f>
        <v>0</v>
      </c>
      <c r="H14" s="12">
        <f>IFERROR(SUM(H7:H13), "")</f>
        <v>5</v>
      </c>
      <c r="J14" s="1"/>
      <c r="K14" s="1"/>
      <c r="L14" s="11" t="s">
        <v>9</v>
      </c>
      <c r="M14" s="12">
        <f>IFERROR(SUM(M7:M13), "")</f>
        <v>4</v>
      </c>
      <c r="N14" s="12">
        <f>IFERROR(SUM(N7:N13), "")</f>
        <v>0</v>
      </c>
      <c r="O14" s="12">
        <f>IFERROR(SUM(O7:O13), "")</f>
        <v>0</v>
      </c>
      <c r="P14" s="12">
        <f>IFERROR(SUM(P7:P13), "")</f>
        <v>0</v>
      </c>
      <c r="Q14" s="12">
        <f>IFERROR(SUM(Q7:Q13), "")</f>
        <v>4</v>
      </c>
    </row>
    <row r="15" spans="1:17" ht="15" thickTop="1">
      <c r="A15" s="1"/>
      <c r="B15" s="1"/>
      <c r="C15" s="1"/>
      <c r="D15" s="103"/>
      <c r="E15" s="103"/>
      <c r="F15" s="103"/>
      <c r="G15" s="103"/>
      <c r="H15" s="6"/>
      <c r="J15" s="1"/>
      <c r="K15" s="1"/>
      <c r="L15" s="1"/>
      <c r="M15" s="103"/>
      <c r="N15" s="103"/>
      <c r="O15" s="103"/>
      <c r="P15" s="103"/>
      <c r="Q15" s="6"/>
    </row>
    <row r="16" spans="1:17">
      <c r="A16" s="1"/>
      <c r="B16" s="1"/>
      <c r="C16" s="1"/>
      <c r="D16" s="92" t="s">
        <v>10</v>
      </c>
      <c r="E16" s="93"/>
      <c r="F16" s="93"/>
      <c r="G16" s="93"/>
      <c r="H16" s="13" t="s">
        <v>27</v>
      </c>
      <c r="J16" s="1"/>
      <c r="K16" s="1"/>
      <c r="L16" s="1"/>
      <c r="M16" s="92" t="s">
        <v>10</v>
      </c>
      <c r="N16" s="93"/>
      <c r="O16" s="93"/>
      <c r="P16" s="93"/>
      <c r="Q16" s="13" t="s">
        <v>24</v>
      </c>
    </row>
    <row r="17" spans="1:17">
      <c r="A17" s="1"/>
      <c r="B17" s="1"/>
      <c r="C17" s="1"/>
      <c r="D17" s="1"/>
      <c r="E17" s="1"/>
      <c r="F17" s="1"/>
      <c r="G17" s="1"/>
      <c r="H17" s="1"/>
      <c r="J17" s="1"/>
      <c r="K17" s="1"/>
      <c r="L17" s="1"/>
      <c r="M17" s="1"/>
      <c r="N17" s="1"/>
      <c r="O17" s="1"/>
      <c r="P17" s="1"/>
      <c r="Q17" s="1"/>
    </row>
    <row r="19" spans="1:17" ht="23.25">
      <c r="A19" s="1"/>
      <c r="B19" s="94" t="s">
        <v>0</v>
      </c>
      <c r="C19" s="94"/>
      <c r="D19" s="94"/>
      <c r="E19" s="94"/>
      <c r="F19" s="94"/>
      <c r="G19" s="94"/>
      <c r="H19" s="94"/>
      <c r="J19" s="1"/>
      <c r="K19" s="94" t="s">
        <v>0</v>
      </c>
      <c r="L19" s="94"/>
      <c r="M19" s="94"/>
      <c r="N19" s="94"/>
      <c r="O19" s="94"/>
      <c r="P19" s="94"/>
      <c r="Q19" s="94"/>
    </row>
    <row r="20" spans="1:17" ht="20.25" thickBot="1">
      <c r="A20" s="1"/>
      <c r="B20" s="2" t="str">
        <f>B2</f>
        <v>NICOSA</v>
      </c>
      <c r="C20" s="1"/>
      <c r="D20" s="1"/>
      <c r="E20" s="1"/>
      <c r="F20" s="1"/>
      <c r="G20" s="1"/>
      <c r="H20" s="1"/>
      <c r="J20" s="1"/>
      <c r="K20" s="2" t="str">
        <f>B2</f>
        <v>NICOSA</v>
      </c>
      <c r="L20" s="1"/>
      <c r="M20" s="1"/>
      <c r="N20" s="1"/>
      <c r="O20" s="1"/>
      <c r="P20" s="1"/>
      <c r="Q20" s="1"/>
    </row>
    <row r="21" spans="1:17" ht="15.75" thickTop="1" thickBot="1">
      <c r="A21" s="1"/>
      <c r="B21" s="3" t="s">
        <v>1</v>
      </c>
      <c r="C21" s="104" t="str">
        <f>C3</f>
        <v>Thembeni Mazamisa</v>
      </c>
      <c r="D21" s="104"/>
      <c r="E21" s="1"/>
      <c r="F21" s="4"/>
      <c r="G21" s="97"/>
      <c r="H21" s="97"/>
      <c r="J21" s="1"/>
      <c r="K21" s="3" t="s">
        <v>1</v>
      </c>
      <c r="L21" s="104" t="str">
        <f>C3</f>
        <v>Thembeni Mazamisa</v>
      </c>
      <c r="M21" s="104"/>
      <c r="N21" s="1"/>
      <c r="O21" s="4"/>
      <c r="P21" s="97"/>
      <c r="Q21" s="97"/>
    </row>
    <row r="22" spans="1:17" ht="15.75" thickBot="1">
      <c r="A22" s="1"/>
      <c r="B22" s="5" t="s">
        <v>2</v>
      </c>
      <c r="C22" s="105">
        <f>C4+7</f>
        <v>45758</v>
      </c>
      <c r="D22" s="105"/>
      <c r="E22" s="1"/>
      <c r="F22" s="1"/>
      <c r="G22" s="1"/>
      <c r="H22" s="1"/>
      <c r="J22" s="1"/>
      <c r="K22" s="5" t="s">
        <v>2</v>
      </c>
      <c r="L22" s="105">
        <f>L4+7</f>
        <v>45772</v>
      </c>
      <c r="M22" s="105"/>
      <c r="N22" s="1"/>
      <c r="O22" s="1"/>
      <c r="P22" s="1"/>
      <c r="Q22" s="1"/>
    </row>
    <row r="23" spans="1:17">
      <c r="A23" s="1"/>
      <c r="B23" s="1"/>
      <c r="C23" s="1"/>
      <c r="D23" s="1"/>
      <c r="E23" s="1"/>
      <c r="F23" s="1"/>
      <c r="G23" s="1"/>
      <c r="H23" s="1"/>
      <c r="J23" s="1"/>
      <c r="K23" s="1"/>
      <c r="L23" s="1"/>
      <c r="M23" s="1"/>
      <c r="N23" s="1"/>
      <c r="O23" s="1"/>
      <c r="P23" s="1"/>
      <c r="Q23" s="1"/>
    </row>
    <row r="24" spans="1:17" ht="45" customHeight="1">
      <c r="A24" s="1"/>
      <c r="B24" s="7" t="s">
        <v>3</v>
      </c>
      <c r="C24" s="7" t="s">
        <v>4</v>
      </c>
      <c r="D24" s="1" t="s">
        <v>12</v>
      </c>
      <c r="E24" s="1" t="s">
        <v>5</v>
      </c>
      <c r="F24" s="1" t="s">
        <v>6</v>
      </c>
      <c r="G24" s="1" t="s">
        <v>7</v>
      </c>
      <c r="H24" s="1" t="s">
        <v>8</v>
      </c>
      <c r="J24" s="1"/>
      <c r="K24" s="7" t="s">
        <v>3</v>
      </c>
      <c r="L24" s="7" t="s">
        <v>4</v>
      </c>
      <c r="M24" s="1" t="s">
        <v>12</v>
      </c>
      <c r="N24" s="1" t="s">
        <v>5</v>
      </c>
      <c r="O24" s="1" t="s">
        <v>6</v>
      </c>
      <c r="P24" s="1" t="s">
        <v>7</v>
      </c>
      <c r="Q24" s="1" t="s">
        <v>8</v>
      </c>
    </row>
    <row r="25" spans="1:17" ht="20.100000000000001" customHeight="1">
      <c r="A25" s="1"/>
      <c r="B25" s="1" t="str">
        <f>IFERROR(TEXT(TimeSheet2471519[[#This Row],[Date]],"aaaa"), "")</f>
        <v>Samstag</v>
      </c>
      <c r="C25" s="8">
        <f t="shared" ref="C25:C30" si="3">C26-1</f>
        <v>45752</v>
      </c>
      <c r="D25" s="9"/>
      <c r="E25" s="9"/>
      <c r="F25" s="9"/>
      <c r="G25" s="10"/>
      <c r="H25" s="9">
        <f>IFERROR(SUM(D25:G25), "")</f>
        <v>0</v>
      </c>
      <c r="J25" s="1"/>
      <c r="K25" s="1" t="str">
        <f>IFERROR(TEXT(TimeSheet24791721[[#This Row],[Date]],"aaaa"), "")</f>
        <v>Samstag</v>
      </c>
      <c r="L25" s="8">
        <f t="shared" ref="L25:L30" si="4">L26-1</f>
        <v>45766</v>
      </c>
      <c r="M25" s="9"/>
      <c r="N25" s="9"/>
      <c r="O25" s="9"/>
      <c r="P25" s="10"/>
      <c r="Q25" s="9">
        <f>IFERROR(SUM(M25:P25), "")</f>
        <v>0</v>
      </c>
    </row>
    <row r="26" spans="1:17" ht="20.100000000000001" customHeight="1">
      <c r="A26" s="1"/>
      <c r="B26" s="1" t="str">
        <f>IFERROR(TEXT(TimeSheet2471519[[#This Row],[Date]],"aaaa"), "")</f>
        <v>Sonntag</v>
      </c>
      <c r="C26" s="8">
        <f t="shared" si="3"/>
        <v>45753</v>
      </c>
      <c r="D26" s="9"/>
      <c r="E26" s="9"/>
      <c r="F26" s="9"/>
      <c r="G26" s="10"/>
      <c r="H26" s="9">
        <f>IFERROR(SUM(D26:G26), "")</f>
        <v>0</v>
      </c>
      <c r="J26" s="1"/>
      <c r="K26" s="1" t="str">
        <f>IFERROR(TEXT(TimeSheet24791721[[#This Row],[Date]],"aaaa"), "")</f>
        <v>Sonntag</v>
      </c>
      <c r="L26" s="8">
        <f t="shared" si="4"/>
        <v>45767</v>
      </c>
      <c r="M26" s="9"/>
      <c r="N26" s="9"/>
      <c r="O26" s="9"/>
      <c r="P26" s="10"/>
      <c r="Q26" s="9">
        <f>IFERROR(SUM(M26:P26), "")</f>
        <v>0</v>
      </c>
    </row>
    <row r="27" spans="1:17" ht="20.100000000000001" customHeight="1">
      <c r="A27" s="1"/>
      <c r="B27" s="1" t="str">
        <f>IFERROR(TEXT(TimeSheet2471519[[#This Row],[Date]],"aaaa"), "")</f>
        <v>Montag</v>
      </c>
      <c r="C27" s="8">
        <f t="shared" si="3"/>
        <v>45754</v>
      </c>
      <c r="D27" s="9"/>
      <c r="E27" s="9"/>
      <c r="F27" s="9"/>
      <c r="G27" s="10"/>
      <c r="H27" s="9">
        <f>IFERROR(SUM(D27:G27), "")</f>
        <v>0</v>
      </c>
      <c r="J27" s="1"/>
      <c r="K27" s="1" t="str">
        <f>IFERROR(TEXT(TimeSheet24791721[[#This Row],[Date]],"aaaa"), "")</f>
        <v>Montag</v>
      </c>
      <c r="L27" s="8">
        <f t="shared" si="4"/>
        <v>45768</v>
      </c>
      <c r="M27" s="9">
        <v>2</v>
      </c>
      <c r="N27" s="9"/>
      <c r="O27" s="9"/>
      <c r="P27" s="10" t="s">
        <v>22</v>
      </c>
      <c r="Q27" s="9">
        <f>IFERROR(SUM(M27:P27), "")</f>
        <v>2</v>
      </c>
    </row>
    <row r="28" spans="1:17" ht="20.100000000000001" customHeight="1">
      <c r="A28" s="1"/>
      <c r="B28" s="1" t="str">
        <f>IFERROR(TEXT(TimeSheet2471519[[#This Row],[Date]],"aaaa"), "")</f>
        <v>Dienstag</v>
      </c>
      <c r="C28" s="8">
        <f t="shared" si="3"/>
        <v>45755</v>
      </c>
      <c r="D28" s="9">
        <v>4</v>
      </c>
      <c r="E28" s="9"/>
      <c r="F28" s="9"/>
      <c r="G28" s="10" t="s">
        <v>28</v>
      </c>
      <c r="H28" s="9">
        <f>IFERROR(SUM(D28:G28), "")</f>
        <v>4</v>
      </c>
      <c r="J28" s="1"/>
      <c r="K28" s="1" t="str">
        <f>IFERROR(TEXT(TimeSheet24791721[[#This Row],[Date]],"aaaa"), "")</f>
        <v>Dienstag</v>
      </c>
      <c r="L28" s="8">
        <f t="shared" si="4"/>
        <v>45769</v>
      </c>
      <c r="M28" s="9">
        <v>1</v>
      </c>
      <c r="N28" s="9"/>
      <c r="O28" s="9"/>
      <c r="P28" s="10" t="s">
        <v>22</v>
      </c>
      <c r="Q28" s="9">
        <f>IFERROR(SUM(M28:P28), "")</f>
        <v>1</v>
      </c>
    </row>
    <row r="29" spans="1:17" ht="20.100000000000001" customHeight="1">
      <c r="A29" s="1"/>
      <c r="B29" s="1" t="str">
        <f>IFERROR(TEXT(TimeSheet2471519[[#This Row],[Date]],"aaaa"), "")</f>
        <v>Mittwoch</v>
      </c>
      <c r="C29" s="8">
        <f t="shared" si="3"/>
        <v>45756</v>
      </c>
      <c r="D29" s="9">
        <v>2</v>
      </c>
      <c r="E29" s="9"/>
      <c r="F29" s="9"/>
      <c r="G29" s="10" t="s">
        <v>28</v>
      </c>
      <c r="H29" s="9">
        <f>IFERROR(SUM(D29:G29), "")</f>
        <v>2</v>
      </c>
      <c r="J29" s="1"/>
      <c r="K29" s="1" t="str">
        <f>IFERROR(TEXT(TimeSheet24791721[[#This Row],[Date]],"aaaa"), "")</f>
        <v>Mittwoch</v>
      </c>
      <c r="L29" s="8">
        <f t="shared" si="4"/>
        <v>45770</v>
      </c>
      <c r="M29" s="9">
        <v>3</v>
      </c>
      <c r="N29" s="9"/>
      <c r="O29" s="9"/>
      <c r="P29" s="10" t="s">
        <v>22</v>
      </c>
      <c r="Q29" s="9">
        <f>IFERROR(SUM(M29:P29), "")</f>
        <v>3</v>
      </c>
    </row>
    <row r="30" spans="1:17" ht="20.100000000000001" customHeight="1">
      <c r="A30" s="1"/>
      <c r="B30" s="1" t="str">
        <f>IFERROR(TEXT(TimeSheet2471519[[#This Row],[Date]],"aaaa"), "")</f>
        <v>Donnerstag</v>
      </c>
      <c r="C30" s="8">
        <f t="shared" si="3"/>
        <v>45757</v>
      </c>
      <c r="D30" s="9"/>
      <c r="E30" s="9"/>
      <c r="F30" s="9"/>
      <c r="G30" s="10"/>
      <c r="H30" s="9">
        <f t="shared" ref="H30:H31" si="5">IFERROR(SUM(D30:G30), "")</f>
        <v>0</v>
      </c>
      <c r="J30" s="1"/>
      <c r="K30" s="1" t="str">
        <f>IFERROR(TEXT(TimeSheet24791721[[#This Row],[Date]],"aaaa"), "")</f>
        <v>Donnerstag</v>
      </c>
      <c r="L30" s="8">
        <f t="shared" si="4"/>
        <v>45771</v>
      </c>
      <c r="M30" s="9"/>
      <c r="N30" s="9"/>
      <c r="O30" s="9"/>
      <c r="P30" s="10"/>
      <c r="Q30" s="9">
        <f t="shared" ref="Q30:Q31" si="6">IFERROR(SUM(M30:P30), "")</f>
        <v>0</v>
      </c>
    </row>
    <row r="31" spans="1:17" ht="20.100000000000001" customHeight="1">
      <c r="A31" s="1"/>
      <c r="B31" s="1" t="str">
        <f>IFERROR(TEXT(TimeSheet2471519[[#This Row],[Date]],"aaaa"), "")</f>
        <v>Freitag</v>
      </c>
      <c r="C31" s="8">
        <f>C22</f>
        <v>45758</v>
      </c>
      <c r="D31" s="9"/>
      <c r="E31" s="9"/>
      <c r="F31" s="9"/>
      <c r="G31" s="10"/>
      <c r="H31" s="9">
        <f t="shared" si="5"/>
        <v>0</v>
      </c>
      <c r="J31" s="1"/>
      <c r="K31" s="1" t="str">
        <f>IFERROR(TEXT(TimeSheet24791721[[#This Row],[Date]],"aaaa"), "")</f>
        <v>Freitag</v>
      </c>
      <c r="L31" s="8">
        <f>L22</f>
        <v>45772</v>
      </c>
      <c r="M31" s="9"/>
      <c r="N31" s="9"/>
      <c r="O31" s="9"/>
      <c r="P31" s="10"/>
      <c r="Q31" s="9">
        <f t="shared" si="6"/>
        <v>0</v>
      </c>
    </row>
    <row r="32" spans="1:17" ht="17.25" thickBot="1">
      <c r="A32" s="1"/>
      <c r="B32" s="1"/>
      <c r="C32" s="11" t="s">
        <v>9</v>
      </c>
      <c r="D32" s="12">
        <f>IFERROR(SUM(D25:D31), "")</f>
        <v>6</v>
      </c>
      <c r="E32" s="12">
        <f>IFERROR(SUM(E25:E31), "")</f>
        <v>0</v>
      </c>
      <c r="F32" s="12">
        <f>IFERROR(SUM(F25:F31), "")</f>
        <v>0</v>
      </c>
      <c r="G32" s="12">
        <f>IFERROR(SUM(G25:G31), "")</f>
        <v>0</v>
      </c>
      <c r="H32" s="12">
        <f>IFERROR(SUM(H25:H31), "")</f>
        <v>6</v>
      </c>
      <c r="J32" s="1"/>
      <c r="K32" s="1"/>
      <c r="L32" s="11" t="s">
        <v>9</v>
      </c>
      <c r="M32" s="12">
        <f>IFERROR(SUM(M25:M31), "")</f>
        <v>6</v>
      </c>
      <c r="N32" s="12">
        <f>IFERROR(SUM(N25:N31), "")</f>
        <v>0</v>
      </c>
      <c r="O32" s="12">
        <f>IFERROR(SUM(O25:O31), "")</f>
        <v>0</v>
      </c>
      <c r="P32" s="12">
        <f>IFERROR(SUM(P25:P31), "")</f>
        <v>0</v>
      </c>
      <c r="Q32" s="12">
        <f>IFERROR(SUM(Q25:Q31), "")</f>
        <v>6</v>
      </c>
    </row>
    <row r="33" spans="1:17" ht="15" thickTop="1">
      <c r="A33" s="1"/>
      <c r="B33" s="1"/>
      <c r="C33" s="1"/>
      <c r="D33" s="103"/>
      <c r="E33" s="103"/>
      <c r="F33" s="103"/>
      <c r="G33" s="103"/>
      <c r="H33" s="6"/>
      <c r="J33" s="1"/>
      <c r="K33" s="1"/>
      <c r="L33" s="1"/>
      <c r="M33" s="103"/>
      <c r="N33" s="103"/>
      <c r="O33" s="103"/>
      <c r="P33" s="103"/>
      <c r="Q33" s="6"/>
    </row>
    <row r="34" spans="1:17">
      <c r="A34" s="1"/>
      <c r="B34" s="1"/>
      <c r="C34" s="1"/>
      <c r="D34" s="92" t="s">
        <v>10</v>
      </c>
      <c r="E34" s="93"/>
      <c r="F34" s="93"/>
      <c r="G34" s="93"/>
      <c r="H34" s="13" t="s">
        <v>29</v>
      </c>
      <c r="J34" s="1"/>
      <c r="K34" s="1"/>
      <c r="L34" s="1"/>
      <c r="M34" s="92" t="s">
        <v>10</v>
      </c>
      <c r="N34" s="93"/>
      <c r="O34" s="93"/>
      <c r="P34" s="93"/>
      <c r="Q34" s="13" t="s">
        <v>25</v>
      </c>
    </row>
    <row r="35" spans="1:17">
      <c r="B35" s="1"/>
      <c r="C35" s="1"/>
      <c r="D35" s="1"/>
      <c r="E35" s="1"/>
      <c r="F35" s="1"/>
      <c r="G35" s="1"/>
      <c r="H35" s="1"/>
      <c r="I35" s="1"/>
      <c r="K35" s="1"/>
      <c r="L35" s="1"/>
      <c r="M35" s="1"/>
      <c r="N35" s="1"/>
      <c r="O35" s="1"/>
      <c r="P35" s="1"/>
      <c r="Q35" s="1"/>
    </row>
  </sheetData>
  <mergeCells count="24">
    <mergeCell ref="C22:D22"/>
    <mergeCell ref="L22:M22"/>
    <mergeCell ref="D33:G33"/>
    <mergeCell ref="M33:P33"/>
    <mergeCell ref="D34:G34"/>
    <mergeCell ref="M34:P34"/>
    <mergeCell ref="B19:H19"/>
    <mergeCell ref="K19:Q19"/>
    <mergeCell ref="C21:D21"/>
    <mergeCell ref="G21:H21"/>
    <mergeCell ref="L21:M21"/>
    <mergeCell ref="P21:Q21"/>
    <mergeCell ref="C4:D4"/>
    <mergeCell ref="L4:M4"/>
    <mergeCell ref="D15:G15"/>
    <mergeCell ref="M15:P15"/>
    <mergeCell ref="D16:G16"/>
    <mergeCell ref="M16:P16"/>
    <mergeCell ref="B1:H1"/>
    <mergeCell ref="K1:Q1"/>
    <mergeCell ref="C3:D3"/>
    <mergeCell ref="G3:H3"/>
    <mergeCell ref="L3:M3"/>
    <mergeCell ref="P3:Q3"/>
  </mergeCells>
  <dataValidations count="19">
    <dataValidation allowBlank="1" showInputMessage="1" showErrorMessage="1" prompt="Weekdays are automatically updated in this column under this heading" sqref="B6 B24 K6 K24"/>
    <dataValidation allowBlank="1" showInputMessage="1" showErrorMessage="1" prompt="Enter Week ending date in this cell" sqref="C4 C22 L22 L4"/>
    <dataValidation allowBlank="1" showInputMessage="1" showErrorMessage="1" prompt="Enter Week ending date in cell at right" sqref="B4 B22 K22 K4"/>
    <dataValidation allowBlank="1" showInputMessage="1" showErrorMessage="1" prompt="Enter Date in this cell" sqref="H15 H33 Q15 Q33"/>
    <dataValidation allowBlank="1" showInputMessage="1" showErrorMessage="1" prompt="Enter Employee signature in this cell" sqref="D15:G15 D33:G33 M15:P15 M33:P33"/>
    <dataValidation allowBlank="1" showInputMessage="1" showErrorMessage="1" prompt="Total hours for the entire period are automatically calculated in cells at right" sqref="C14 C32 L14 L32"/>
    <dataValidation allowBlank="1" showInputMessage="1" showErrorMessage="1" prompt="Total Hours for each weekday are automatically calculated in this column under this heading" sqref="H6 H24 Q6 Q24"/>
    <dataValidation allowBlank="1" showInputMessage="1" showErrorMessage="1" prompt="Enter Vacation hours in this column under this heading" sqref="G6 G24 P6 P24"/>
    <dataValidation allowBlank="1" showInputMessage="1" showErrorMessage="1" prompt="Enter Sick hours in this column under this heading" sqref="F6 F24 O6 O24"/>
    <dataValidation allowBlank="1" showInputMessage="1" showErrorMessage="1" prompt="Enter Overtime Hours in this column under this heading" sqref="E6 E24 N6 N24"/>
    <dataValidation allowBlank="1" showInputMessage="1" showErrorMessage="1" prompt="Date is automatically updated in this column under this heading based on Week ending date in cell C5" sqref="C6 C24 L6 L24"/>
    <dataValidation allowBlank="1" showInputMessage="1" showErrorMessage="1" prompt="Enter Regular Hours in this column under this heading" sqref="D6 D24 M6 M24"/>
    <dataValidation allowBlank="1" showInputMessage="1" showErrorMessage="1" prompt="Enter Employee phone number in this cell" sqref="G3:H3 G21:H21 P21:Q21 P3:Q3"/>
    <dataValidation allowBlank="1" showInputMessage="1" showErrorMessage="1" prompt="Enter Employee phone number in cell at right" sqref="F3 F21 O21 O3"/>
    <dataValidation allowBlank="1" showInputMessage="1" showErrorMessage="1" prompt="Enter Employee name in this cell" sqref="C3:D3 C21:D21 L21:M21 L3:M3"/>
    <dataValidation allowBlank="1" showInputMessage="1" showErrorMessage="1" prompt="Enter Employee name in cell at right" sqref="B3 B21 K21 K3"/>
    <dataValidation allowBlank="1" showInputMessage="1" showErrorMessage="1" prompt="Enter Company Name in this cell. Enter employee details in cells below and Week ending date in cell C5" sqref="B2 B20 K20 K2"/>
    <dataValidation allowBlank="1" showInputMessage="1" showErrorMessage="1" prompt="Title of this worksheet is in this cell" sqref="B1:H1 B19:H19 K19:Q19 K1:Q1"/>
    <dataValidation allowBlank="1" showInputMessage="1" showErrorMessage="1" prompt="Create a Weekly Time Sheet in this worksheet. Total Hours and Total Pay are automatically calculated at end of TimeSheet table" sqref="A1 A19 J19 J1"/>
  </dataValidations>
  <pageMargins left="0.7" right="0.7" top="0.78740157499999996" bottom="0.78740157499999996" header="0.3" footer="0.3"/>
  <drawing r:id="rId1"/>
  <legacyDrawing r:id="rId2"/>
  <tableParts count="4">
    <tablePart r:id="rId3"/>
    <tablePart r:id="rId4"/>
    <tablePart r:id="rId5"/>
    <tablePart r:id="rId6"/>
  </tablePar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R63"/>
  <sheetViews>
    <sheetView topLeftCell="A36" workbookViewId="0">
      <selection activeCell="K46" sqref="K46"/>
    </sheetView>
  </sheetViews>
  <sheetFormatPr defaultColWidth="11" defaultRowHeight="14.25"/>
  <cols>
    <col min="2" max="2" width="13.75" customWidth="1"/>
    <col min="3" max="3" width="13.875" customWidth="1"/>
    <col min="4" max="4" width="12.75" customWidth="1"/>
    <col min="5" max="5" width="10.625" customWidth="1"/>
    <col min="6" max="6" width="12" customWidth="1"/>
    <col min="7" max="7" width="15.75" customWidth="1"/>
    <col min="8" max="8" width="11.375" customWidth="1"/>
    <col min="11" max="11" width="13.75" customWidth="1"/>
    <col min="12" max="12" width="13.875" customWidth="1"/>
    <col min="13" max="13" width="14.375" customWidth="1"/>
    <col min="14" max="14" width="13.125" customWidth="1"/>
    <col min="17" max="17" width="12.625" customWidth="1"/>
  </cols>
  <sheetData>
    <row r="1" spans="1:18" ht="24" thickBot="1">
      <c r="A1" s="1"/>
      <c r="B1" s="94" t="s">
        <v>0</v>
      </c>
      <c r="C1" s="94"/>
      <c r="D1" s="94"/>
      <c r="E1" s="94"/>
      <c r="F1" s="94"/>
      <c r="G1" s="94"/>
      <c r="H1" s="94"/>
      <c r="K1" s="1"/>
      <c r="L1" s="22" t="s">
        <v>0</v>
      </c>
      <c r="M1" s="22"/>
      <c r="N1" s="22"/>
      <c r="O1" s="22"/>
      <c r="P1" s="22"/>
      <c r="Q1" s="22"/>
      <c r="R1" s="22"/>
    </row>
    <row r="2" spans="1:18" ht="20.25" thickBot="1">
      <c r="A2" s="14">
        <f>'April 25'!A2+'May 25'!H15</f>
        <v>57</v>
      </c>
      <c r="B2" s="2" t="str">
        <f>' Feb 25'!B2</f>
        <v>NICOSA</v>
      </c>
      <c r="C2" s="1"/>
      <c r="D2" s="1"/>
      <c r="E2" s="1"/>
      <c r="F2" s="1"/>
      <c r="G2" s="1"/>
      <c r="H2" s="1"/>
      <c r="K2" s="14" t="e">
        <f>'April 25'!K7+'May 25'!R15</f>
        <v>#VALUE!</v>
      </c>
      <c r="L2" s="2">
        <f>' Feb 25'!L7</f>
        <v>45703</v>
      </c>
      <c r="M2" s="1"/>
      <c r="N2" s="1"/>
      <c r="O2" s="1"/>
      <c r="P2" s="1"/>
      <c r="Q2" s="1"/>
      <c r="R2" s="1"/>
    </row>
    <row r="3" spans="1:18" ht="29.25" thickBot="1">
      <c r="A3" s="1"/>
      <c r="B3" s="3" t="s">
        <v>1</v>
      </c>
      <c r="C3" s="104" t="s">
        <v>14</v>
      </c>
      <c r="D3" s="104"/>
      <c r="E3" s="1"/>
      <c r="F3" s="4"/>
      <c r="G3" s="97"/>
      <c r="H3" s="97"/>
      <c r="K3" s="1"/>
      <c r="L3" s="3" t="s">
        <v>1</v>
      </c>
      <c r="M3" s="24" t="s">
        <v>14</v>
      </c>
      <c r="N3" s="24"/>
      <c r="O3" s="1"/>
      <c r="P3" s="4"/>
      <c r="Q3" s="23"/>
      <c r="R3" s="23"/>
    </row>
    <row r="4" spans="1:18" ht="15.75" thickBot="1">
      <c r="A4" s="1"/>
      <c r="B4" s="5" t="s">
        <v>2</v>
      </c>
      <c r="C4" s="105">
        <v>45779</v>
      </c>
      <c r="D4" s="105"/>
      <c r="E4" s="1"/>
      <c r="F4" s="1"/>
      <c r="G4" s="1"/>
      <c r="H4" s="1"/>
      <c r="K4" s="1"/>
      <c r="L4" s="5" t="s">
        <v>2</v>
      </c>
      <c r="M4" s="25">
        <v>45793</v>
      </c>
      <c r="N4" s="25"/>
      <c r="O4" s="1"/>
      <c r="P4" s="1"/>
      <c r="Q4" s="1"/>
      <c r="R4" s="1"/>
    </row>
    <row r="5" spans="1:18" ht="15" customHeight="1">
      <c r="A5" s="1"/>
      <c r="B5" s="1"/>
      <c r="C5" s="1"/>
      <c r="D5" s="1"/>
      <c r="E5" s="1"/>
      <c r="F5" s="1"/>
      <c r="G5" s="1"/>
      <c r="H5" s="1"/>
      <c r="K5" s="1"/>
      <c r="L5" s="1"/>
      <c r="M5" s="1"/>
      <c r="N5" s="1"/>
      <c r="O5" s="1"/>
      <c r="P5" s="1"/>
      <c r="Q5" s="1"/>
      <c r="R5" s="1"/>
    </row>
    <row r="6" spans="1:18" ht="28.5">
      <c r="A6" s="1"/>
      <c r="B6" s="7" t="s">
        <v>3</v>
      </c>
      <c r="C6" s="7" t="s">
        <v>4</v>
      </c>
      <c r="D6" s="1" t="s">
        <v>12</v>
      </c>
      <c r="E6" s="1" t="s">
        <v>11</v>
      </c>
      <c r="F6" s="1" t="s">
        <v>6</v>
      </c>
      <c r="G6" s="1" t="s">
        <v>7</v>
      </c>
      <c r="H6" s="1" t="s">
        <v>8</v>
      </c>
      <c r="K6" s="1"/>
      <c r="L6" s="7" t="s">
        <v>3</v>
      </c>
      <c r="M6" s="7" t="s">
        <v>4</v>
      </c>
      <c r="N6" s="1" t="s">
        <v>12</v>
      </c>
      <c r="O6" s="1" t="s">
        <v>11</v>
      </c>
      <c r="P6" s="1" t="s">
        <v>6</v>
      </c>
      <c r="Q6" s="1" t="s">
        <v>7</v>
      </c>
      <c r="R6" s="1" t="s">
        <v>8</v>
      </c>
    </row>
    <row r="7" spans="1:18" ht="20.100000000000001" customHeight="1">
      <c r="A7" s="1"/>
      <c r="B7" s="1" t="str">
        <f>IFERROR(TEXT(TimeSheet2141822[[#This Row],[Date]],"aaaa"), "")</f>
        <v>Saturday</v>
      </c>
      <c r="C7" s="8">
        <f>IFERROR(IF($C$4=0,"",$C$4-6), "")</f>
        <v>45773</v>
      </c>
      <c r="D7" s="9"/>
      <c r="E7" s="9"/>
      <c r="F7" s="9"/>
      <c r="G7" s="10"/>
      <c r="H7" s="9">
        <f>IFERROR(SUM(D7:G7), "")</f>
        <v>0</v>
      </c>
      <c r="K7" s="1"/>
      <c r="L7" s="1" t="str">
        <f>IFERROR(TEXT(TimeSheet214182235[[#This Row],[Date]],"aaaa"), "")</f>
        <v>Saturday</v>
      </c>
      <c r="M7" s="8">
        <v>45787</v>
      </c>
      <c r="N7" s="9"/>
      <c r="O7" s="9"/>
      <c r="P7" s="9"/>
      <c r="Q7" s="10"/>
      <c r="R7" s="9">
        <f>IFERROR(SUM(N7:Q7), "")</f>
        <v>0</v>
      </c>
    </row>
    <row r="8" spans="1:18" ht="27.75" customHeight="1">
      <c r="A8" s="1"/>
      <c r="B8" s="1" t="str">
        <f>IFERROR(TEXT(TimeSheet2141822[[#This Row],[Date]],"aaaa"), "")</f>
        <v>Sunday</v>
      </c>
      <c r="C8" s="8">
        <f>IFERROR(IF($C$4=0,"",$C$4-5), "")</f>
        <v>45774</v>
      </c>
      <c r="D8" s="9">
        <v>10</v>
      </c>
      <c r="E8" s="9"/>
      <c r="F8" s="31" t="s">
        <v>15</v>
      </c>
      <c r="G8" s="10" t="s">
        <v>16</v>
      </c>
      <c r="H8" s="9">
        <v>10</v>
      </c>
      <c r="K8" s="1"/>
      <c r="L8" s="1" t="str">
        <f>IFERROR(TEXT(TimeSheet214182235[[#This Row],[Date]],"aaaa"), "")</f>
        <v>Sunday</v>
      </c>
      <c r="M8" s="8">
        <v>45788</v>
      </c>
      <c r="N8" s="9"/>
      <c r="O8" s="9"/>
      <c r="P8" s="9"/>
      <c r="Q8" s="10"/>
      <c r="R8" s="9"/>
    </row>
    <row r="9" spans="1:18" ht="29.25" customHeight="1">
      <c r="A9" s="1"/>
      <c r="B9" s="1" t="str">
        <f>IFERROR(TEXT(TimeSheet2141822[[#This Row],[Date]],"aaaa"), "")</f>
        <v>Monday</v>
      </c>
      <c r="C9" s="8">
        <f>IFERROR(IF($C$4=0,"",$C$4-4), "")</f>
        <v>45775</v>
      </c>
      <c r="D9" s="9">
        <v>4</v>
      </c>
      <c r="E9" s="9"/>
      <c r="F9" s="9" t="s">
        <v>17</v>
      </c>
      <c r="G9" s="10" t="s">
        <v>18</v>
      </c>
      <c r="H9" s="9">
        <v>4</v>
      </c>
      <c r="K9" s="1"/>
      <c r="L9" s="1" t="str">
        <f>IFERROR(TEXT(TimeSheet214182235[[#This Row],[Date]],"aaaa"), "")</f>
        <v>Monday</v>
      </c>
      <c r="M9" s="8">
        <v>45789</v>
      </c>
      <c r="N9" s="9"/>
      <c r="O9" s="9"/>
      <c r="P9" s="9"/>
      <c r="Q9" s="20" t="s">
        <v>42</v>
      </c>
      <c r="R9" s="9">
        <v>1</v>
      </c>
    </row>
    <row r="10" spans="1:18" ht="20.100000000000001" customHeight="1">
      <c r="A10" s="1"/>
      <c r="B10" s="1" t="str">
        <f>IFERROR(TEXT(TimeSheet2141822[[#This Row],[Date]],"aaaa"), "")</f>
        <v>Tuesday</v>
      </c>
      <c r="C10" s="8">
        <f>IFERROR(IF($C$4=0,"",$C$4-3), "")</f>
        <v>45776</v>
      </c>
      <c r="D10" s="9">
        <v>8</v>
      </c>
      <c r="E10" s="9"/>
      <c r="F10" s="9"/>
      <c r="G10" s="10" t="s">
        <v>19</v>
      </c>
      <c r="H10" s="9">
        <v>8</v>
      </c>
      <c r="K10" s="1"/>
      <c r="L10" s="1" t="str">
        <f>IFERROR(TEXT(TimeSheet214182235[[#This Row],[Date]],"aaaa"), "")</f>
        <v>Tuesday</v>
      </c>
      <c r="M10" s="8">
        <v>45790</v>
      </c>
      <c r="N10" s="9"/>
      <c r="O10" s="9"/>
      <c r="P10" s="9"/>
      <c r="Q10" s="10" t="s">
        <v>38</v>
      </c>
      <c r="R10" s="9">
        <v>3</v>
      </c>
    </row>
    <row r="11" spans="1:18" ht="17.25" customHeight="1">
      <c r="A11" s="1"/>
      <c r="B11" s="1" t="str">
        <f>IFERROR(TEXT(TimeSheet2141822[[#This Row],[Date]],"aaaa"), "")</f>
        <v>Wednesday</v>
      </c>
      <c r="C11" s="8">
        <f>IFERROR(IF($C$4=0,"",$C$4-2), "")</f>
        <v>45777</v>
      </c>
      <c r="D11" s="9">
        <v>8</v>
      </c>
      <c r="E11" s="9"/>
      <c r="F11" s="9"/>
      <c r="G11" s="10" t="s">
        <v>19</v>
      </c>
      <c r="H11" s="9">
        <v>8</v>
      </c>
      <c r="K11" s="1"/>
      <c r="L11" s="1" t="str">
        <f>IFERROR(TEXT(TimeSheet214182235[[#This Row],[Date]],"aaaa"), "")</f>
        <v>Wednesday</v>
      </c>
      <c r="M11" s="8">
        <v>45791</v>
      </c>
      <c r="N11" s="9"/>
      <c r="O11" s="9"/>
      <c r="P11" s="9"/>
      <c r="Q11" s="10" t="s">
        <v>40</v>
      </c>
      <c r="R11" s="9">
        <v>1</v>
      </c>
    </row>
    <row r="12" spans="1:18" ht="20.100000000000001" customHeight="1">
      <c r="A12" s="1"/>
      <c r="B12" s="1" t="str">
        <f>IFERROR(TEXT(TimeSheet2141822[[#This Row],[Date]],"aaaa"), "")</f>
        <v>Thursday</v>
      </c>
      <c r="C12" s="8">
        <f>IFERROR(IF($C$4=0,"",$C$4-1), "")</f>
        <v>45778</v>
      </c>
      <c r="D12" s="9">
        <v>8</v>
      </c>
      <c r="E12" s="9"/>
      <c r="F12" s="9"/>
      <c r="G12" s="10" t="s">
        <v>19</v>
      </c>
      <c r="H12" s="9">
        <f t="shared" ref="H12" si="0">SUBTOTAL(109,H11)</f>
        <v>8</v>
      </c>
      <c r="K12" s="1"/>
      <c r="L12" s="1" t="str">
        <f>IFERROR(TEXT(TimeSheet214182235[[#This Row],[Date]],"aaaa"), "")</f>
        <v>Thursday</v>
      </c>
      <c r="M12" s="8">
        <v>45792</v>
      </c>
      <c r="N12" s="9"/>
      <c r="O12" s="9"/>
      <c r="P12" s="9"/>
      <c r="Q12" s="10" t="s">
        <v>41</v>
      </c>
      <c r="R12" s="9">
        <v>1</v>
      </c>
    </row>
    <row r="13" spans="1:18" ht="20.100000000000001" customHeight="1">
      <c r="A13" s="1"/>
      <c r="B13" s="1" t="str">
        <f>IFERROR(TEXT(TimeSheet2141822[[#This Row],[Date]],"aaaa"), "")</f>
        <v>Friday</v>
      </c>
      <c r="C13" s="8">
        <f>IFERROR(IF($C$4=0,"",$C$4), "")</f>
        <v>45779</v>
      </c>
      <c r="D13" s="12">
        <v>5</v>
      </c>
      <c r="E13" s="12">
        <f>IFERROR(SUM(E6:E12), "")</f>
        <v>0</v>
      </c>
      <c r="F13" s="12">
        <f>IFERROR(SUM(F6:F12), "")</f>
        <v>0</v>
      </c>
      <c r="G13" s="17" t="s">
        <v>19</v>
      </c>
      <c r="H13" s="17">
        <v>5</v>
      </c>
      <c r="K13" s="1"/>
      <c r="L13" s="1" t="str">
        <f>IFERROR(TEXT(TimeSheet214182235[[#This Row],[Date]],"aaaa"), "")</f>
        <v>Friday</v>
      </c>
      <c r="M13" s="8">
        <v>45793</v>
      </c>
      <c r="N13" s="12"/>
      <c r="O13" s="12">
        <f>IFERROR(SUM(O6:O12), "")</f>
        <v>0</v>
      </c>
      <c r="P13" s="12">
        <f>IFERROR(SUM(P6:P12), "")</f>
        <v>0</v>
      </c>
      <c r="Q13" s="17"/>
      <c r="R13" s="17"/>
    </row>
    <row r="14" spans="1:18" ht="15">
      <c r="A14" s="1"/>
      <c r="B14" s="1" t="str">
        <f>IFERROR(TEXT(TimeSheet2141822[[#This Row],[Date]],"aaaa"), "")</f>
        <v>Saturday</v>
      </c>
      <c r="C14" s="8"/>
      <c r="D14" s="12"/>
      <c r="E14" s="12"/>
      <c r="F14" s="12"/>
      <c r="G14" s="19"/>
      <c r="H14" s="17"/>
      <c r="K14" s="1"/>
      <c r="L14" s="1" t="str">
        <f>IFERROR(TEXT(TimeSheet214182235[[#This Row],[Date]],"aaaa"), "")</f>
        <v>Saturday</v>
      </c>
      <c r="M14" s="8"/>
      <c r="N14" s="12"/>
      <c r="O14" s="12"/>
      <c r="P14" s="12"/>
      <c r="Q14" s="19"/>
      <c r="R14" s="17"/>
    </row>
    <row r="15" spans="1:18" ht="17.25" thickBot="1">
      <c r="A15" s="1"/>
      <c r="B15" s="1"/>
      <c r="C15" s="11" t="s">
        <v>9</v>
      </c>
      <c r="D15" s="18">
        <f>IFERROR(SUM(D7:D14), "")</f>
        <v>43</v>
      </c>
      <c r="E15" s="18">
        <f>IFERROR(SUM(E7:E14), "")</f>
        <v>0</v>
      </c>
      <c r="F15" s="18">
        <f>IFERROR(SUM(F7:F14), "")</f>
        <v>0</v>
      </c>
      <c r="G15" s="18">
        <f>IFERROR(SUM(G7:G14), "")</f>
        <v>0</v>
      </c>
      <c r="H15" s="12">
        <v>43</v>
      </c>
      <c r="K15" s="1"/>
      <c r="L15" s="1"/>
      <c r="M15" s="11" t="s">
        <v>9</v>
      </c>
      <c r="N15" s="18"/>
      <c r="O15" s="18">
        <f>IFERROR(SUM(O7:O14), "")</f>
        <v>0</v>
      </c>
      <c r="P15" s="18">
        <f>IFERROR(SUM(P7:P14), "")</f>
        <v>0</v>
      </c>
      <c r="Q15" s="18">
        <f>IFERROR(SUM(Q7:Q14), "")</f>
        <v>0</v>
      </c>
      <c r="R15" s="12">
        <v>0</v>
      </c>
    </row>
    <row r="16" spans="1:18" ht="29.25" customHeight="1" thickTop="1">
      <c r="A16" s="1"/>
      <c r="B16" s="1"/>
      <c r="C16" s="1"/>
      <c r="D16" s="103"/>
      <c r="E16" s="103"/>
      <c r="F16" s="103"/>
      <c r="G16" s="103"/>
      <c r="H16" s="6"/>
      <c r="K16" s="1"/>
      <c r="L16" s="1"/>
      <c r="M16" s="1"/>
      <c r="N16" s="103"/>
      <c r="O16" s="103"/>
      <c r="P16" s="103"/>
      <c r="Q16" s="103"/>
      <c r="R16" s="25"/>
    </row>
    <row r="17" spans="1:18" ht="14.25" customHeight="1">
      <c r="A17" s="1"/>
      <c r="B17" s="1"/>
      <c r="C17" s="1"/>
      <c r="D17" s="106" t="s">
        <v>21</v>
      </c>
      <c r="E17" s="93"/>
      <c r="F17" s="93"/>
      <c r="G17" s="93"/>
      <c r="H17" s="13" t="s">
        <v>20</v>
      </c>
      <c r="K17" s="1"/>
      <c r="L17" s="1"/>
      <c r="M17" s="1"/>
      <c r="N17" s="106" t="s">
        <v>21</v>
      </c>
      <c r="O17" s="93"/>
      <c r="P17" s="93"/>
      <c r="Q17" s="93"/>
      <c r="R17" s="21" t="s">
        <v>39</v>
      </c>
    </row>
    <row r="18" spans="1:18">
      <c r="B18" s="1"/>
      <c r="C18" s="1"/>
      <c r="D18" s="1"/>
      <c r="E18" s="1"/>
      <c r="F18" s="1"/>
      <c r="G18" s="1"/>
      <c r="H18" s="1"/>
      <c r="L18" s="1"/>
      <c r="M18" s="1"/>
      <c r="N18" s="1"/>
      <c r="O18" s="1"/>
      <c r="P18" s="1"/>
      <c r="Q18" s="1"/>
      <c r="R18" s="1"/>
    </row>
    <row r="24" spans="1:18" ht="24" thickBot="1">
      <c r="A24" s="1"/>
      <c r="B24" s="94" t="s">
        <v>0</v>
      </c>
      <c r="C24" s="94"/>
      <c r="D24" s="94"/>
      <c r="E24" s="94"/>
      <c r="F24" s="94"/>
      <c r="G24" s="94"/>
      <c r="H24" s="94"/>
      <c r="K24" s="1"/>
      <c r="L24" s="27" t="s">
        <v>0</v>
      </c>
      <c r="M24" s="27"/>
      <c r="N24" s="27"/>
      <c r="O24" s="27"/>
      <c r="P24" s="27"/>
      <c r="Q24" s="27"/>
      <c r="R24" s="27"/>
    </row>
    <row r="25" spans="1:18" ht="20.25" thickBot="1">
      <c r="A25" s="14">
        <f>'April 25'!A25+'May 25'!H38</f>
        <v>0</v>
      </c>
      <c r="B25" s="2" t="str">
        <f>' Feb 25'!B25</f>
        <v>Samstag</v>
      </c>
      <c r="C25" s="1"/>
      <c r="D25" s="1"/>
      <c r="E25" s="1"/>
      <c r="F25" s="1"/>
      <c r="G25" s="1"/>
      <c r="H25" s="1"/>
      <c r="K25" s="14" t="e">
        <f>'April 25'!K30+'May 25'!R38</f>
        <v>#VALUE!</v>
      </c>
      <c r="L25" s="2">
        <f>' Feb 25'!L30</f>
        <v>45715</v>
      </c>
      <c r="M25" s="1"/>
      <c r="N25" s="1"/>
      <c r="O25" s="1"/>
      <c r="P25" s="1"/>
      <c r="Q25" s="1"/>
      <c r="R25" s="1"/>
    </row>
    <row r="26" spans="1:18" ht="29.25" thickBot="1">
      <c r="A26" s="1"/>
      <c r="B26" s="3" t="s">
        <v>1</v>
      </c>
      <c r="C26" s="104" t="s">
        <v>14</v>
      </c>
      <c r="D26" s="104"/>
      <c r="E26" s="1"/>
      <c r="F26" s="4"/>
      <c r="G26" s="97"/>
      <c r="H26" s="97"/>
      <c r="K26" s="1"/>
      <c r="L26" s="3" t="s">
        <v>1</v>
      </c>
      <c r="M26" s="28" t="s">
        <v>14</v>
      </c>
      <c r="N26" s="28"/>
      <c r="O26" s="1"/>
      <c r="P26" s="4"/>
      <c r="Q26" s="29"/>
      <c r="R26" s="29"/>
    </row>
    <row r="27" spans="1:18" ht="15.75" thickBot="1">
      <c r="A27" s="1"/>
      <c r="B27" s="5" t="s">
        <v>2</v>
      </c>
      <c r="C27" s="105">
        <v>45786</v>
      </c>
      <c r="D27" s="105"/>
      <c r="E27" s="1"/>
      <c r="F27" s="1"/>
      <c r="G27" s="1"/>
      <c r="H27" s="1"/>
      <c r="K27" s="1"/>
      <c r="L27" s="5" t="s">
        <v>2</v>
      </c>
      <c r="M27" s="30">
        <v>45800</v>
      </c>
      <c r="N27" s="30"/>
      <c r="O27" s="1"/>
      <c r="P27" s="1"/>
      <c r="Q27" s="1"/>
      <c r="R27" s="1"/>
    </row>
    <row r="28" spans="1:18">
      <c r="A28" s="1"/>
      <c r="B28" s="1"/>
      <c r="C28" s="1"/>
      <c r="D28" s="1"/>
      <c r="E28" s="1"/>
      <c r="F28" s="1"/>
      <c r="G28" s="1"/>
      <c r="H28" s="1"/>
      <c r="K28" s="1"/>
      <c r="L28" s="1"/>
      <c r="M28" s="1"/>
      <c r="N28" s="1"/>
      <c r="O28" s="1"/>
      <c r="P28" s="1"/>
      <c r="Q28" s="1"/>
      <c r="R28" s="1"/>
    </row>
    <row r="29" spans="1:18" ht="28.5">
      <c r="A29" s="1"/>
      <c r="B29" s="7" t="s">
        <v>3</v>
      </c>
      <c r="C29" s="7" t="s">
        <v>4</v>
      </c>
      <c r="D29" s="1" t="s">
        <v>12</v>
      </c>
      <c r="E29" s="1" t="s">
        <v>11</v>
      </c>
      <c r="F29" s="1" t="s">
        <v>6</v>
      </c>
      <c r="G29" s="1" t="s">
        <v>7</v>
      </c>
      <c r="H29" s="1" t="s">
        <v>8</v>
      </c>
      <c r="K29" s="1"/>
      <c r="L29" s="7" t="s">
        <v>3</v>
      </c>
      <c r="M29" s="7" t="s">
        <v>4</v>
      </c>
      <c r="N29" s="1" t="s">
        <v>12</v>
      </c>
      <c r="O29" s="1" t="s">
        <v>11</v>
      </c>
      <c r="P29" s="1" t="s">
        <v>6</v>
      </c>
      <c r="Q29" s="1" t="s">
        <v>7</v>
      </c>
      <c r="R29" s="1" t="s">
        <v>8</v>
      </c>
    </row>
    <row r="30" spans="1:18">
      <c r="A30" s="1"/>
      <c r="B30" s="1" t="str">
        <f>IFERROR(TEXT(TimeSheet21418223[[#This Row],[Date]],"aaaa"), "")</f>
        <v>Saturday</v>
      </c>
      <c r="C30" s="8">
        <v>45780</v>
      </c>
      <c r="D30" s="9"/>
      <c r="E30" s="9"/>
      <c r="F30" s="9"/>
      <c r="G30" s="10"/>
      <c r="H30" s="9">
        <f>IFERROR(SUM(D30:G30), "")</f>
        <v>0</v>
      </c>
      <c r="K30" s="1"/>
      <c r="L30" s="1" t="str">
        <f>IFERROR(TEXT(TimeSheet2141822354[[#This Row],[Date]],"aaaa"), "")</f>
        <v>Monday</v>
      </c>
      <c r="M30" s="8">
        <v>45796</v>
      </c>
      <c r="N30" s="9"/>
      <c r="O30" s="9"/>
      <c r="P30" s="9"/>
      <c r="Q30" s="10"/>
      <c r="R30" s="9">
        <f>IFERROR(SUM(N30:Q30), "")</f>
        <v>0</v>
      </c>
    </row>
    <row r="31" spans="1:18">
      <c r="A31" s="1"/>
      <c r="B31" s="1" t="str">
        <f>IFERROR(TEXT(TimeSheet21418223[[#This Row],[Date]],"aaaa"), "")</f>
        <v>Sunday</v>
      </c>
      <c r="C31" s="8">
        <v>45781</v>
      </c>
      <c r="D31" s="9"/>
      <c r="E31" s="9"/>
      <c r="F31" s="9"/>
      <c r="G31" s="10"/>
      <c r="H31" s="9"/>
      <c r="K31" s="1"/>
      <c r="L31" s="1" t="str">
        <f>IFERROR(TEXT(TimeSheet2141822354[[#This Row],[Date]],"aaaa"), "")</f>
        <v>Tuesday</v>
      </c>
      <c r="M31" s="8">
        <v>45797</v>
      </c>
      <c r="N31" s="9"/>
      <c r="O31" s="9"/>
      <c r="P31" s="9"/>
      <c r="Q31" s="10" t="s">
        <v>45</v>
      </c>
      <c r="R31" s="9">
        <v>2</v>
      </c>
    </row>
    <row r="32" spans="1:18" ht="28.5">
      <c r="A32" s="1"/>
      <c r="B32" s="1" t="str">
        <f>IFERROR(TEXT(TimeSheet21418223[[#This Row],[Date]],"aaaa"), "")</f>
        <v>Monday</v>
      </c>
      <c r="C32" s="8">
        <v>45782</v>
      </c>
      <c r="D32" s="9">
        <v>2</v>
      </c>
      <c r="E32" s="9"/>
      <c r="F32" s="9"/>
      <c r="G32" s="20" t="s">
        <v>34</v>
      </c>
      <c r="H32" s="9">
        <v>2</v>
      </c>
      <c r="K32" s="1"/>
      <c r="L32" s="1" t="str">
        <f>IFERROR(TEXT(TimeSheet2141822354[[#This Row],[Date]],"aaaa"), "")</f>
        <v>Wednesday</v>
      </c>
      <c r="M32" s="8">
        <v>45798</v>
      </c>
      <c r="N32" s="9"/>
      <c r="O32" s="9"/>
      <c r="P32" s="9"/>
      <c r="Q32" s="20" t="s">
        <v>46</v>
      </c>
      <c r="R32" s="9">
        <v>5</v>
      </c>
    </row>
    <row r="33" spans="1:18">
      <c r="A33" s="1"/>
      <c r="B33" s="1" t="str">
        <f>IFERROR(TEXT(TimeSheet21418223[[#This Row],[Date]],"aaaa"), "")</f>
        <v>Tuesday</v>
      </c>
      <c r="C33" s="8">
        <v>45783</v>
      </c>
      <c r="D33" s="9"/>
      <c r="E33" s="9"/>
      <c r="F33" s="9"/>
      <c r="G33" s="10"/>
      <c r="H33" s="9"/>
      <c r="K33" s="1"/>
      <c r="L33" s="1" t="str">
        <f>IFERROR(TEXT(TimeSheet2141822354[[#This Row],[Date]],"aaaa"), "")</f>
        <v>Thursday</v>
      </c>
      <c r="M33" s="8">
        <v>45799</v>
      </c>
      <c r="N33" s="9"/>
      <c r="O33" s="9"/>
      <c r="P33" s="9"/>
      <c r="Q33" s="10" t="s">
        <v>45</v>
      </c>
      <c r="R33" s="9">
        <v>4</v>
      </c>
    </row>
    <row r="34" spans="1:18">
      <c r="A34" s="1"/>
      <c r="B34" s="1" t="str">
        <f>IFERROR(TEXT(TimeSheet21418223[[#This Row],[Date]],"aaaa"), "")</f>
        <v>Wednesday</v>
      </c>
      <c r="C34" s="8">
        <v>45784</v>
      </c>
      <c r="D34" s="9">
        <v>3</v>
      </c>
      <c r="E34" s="9"/>
      <c r="F34" s="9"/>
      <c r="G34" s="10" t="s">
        <v>36</v>
      </c>
      <c r="H34" s="9">
        <v>3</v>
      </c>
      <c r="K34" s="1"/>
      <c r="L34" s="1" t="str">
        <f>IFERROR(TEXT(TimeSheet2141822354[[#This Row],[Date]],"aaaa"), "")</f>
        <v>Friday</v>
      </c>
      <c r="M34" s="8">
        <v>45800</v>
      </c>
      <c r="N34" s="9"/>
      <c r="O34" s="9"/>
      <c r="P34" s="9"/>
      <c r="Q34" s="10" t="s">
        <v>47</v>
      </c>
      <c r="R34" s="9">
        <v>2</v>
      </c>
    </row>
    <row r="35" spans="1:18">
      <c r="A35" s="1"/>
      <c r="B35" s="1" t="str">
        <f>IFERROR(TEXT(TimeSheet21418223[[#This Row],[Date]],"aaaa"), "")</f>
        <v>Thursday</v>
      </c>
      <c r="C35" s="8">
        <v>45785</v>
      </c>
      <c r="D35" s="9">
        <v>7</v>
      </c>
      <c r="E35" s="9"/>
      <c r="F35" s="9"/>
      <c r="G35" s="10" t="s">
        <v>35</v>
      </c>
      <c r="H35" s="9">
        <v>7</v>
      </c>
      <c r="K35" s="1"/>
      <c r="L35" s="1" t="s">
        <v>43</v>
      </c>
      <c r="M35" s="8">
        <v>45801</v>
      </c>
      <c r="N35" s="9"/>
      <c r="O35" s="9"/>
      <c r="P35" s="9"/>
      <c r="Q35" s="10"/>
      <c r="R35" s="9"/>
    </row>
    <row r="36" spans="1:18" ht="15">
      <c r="A36" s="1"/>
      <c r="B36" s="1" t="str">
        <f>IFERROR(TEXT(TimeSheet21418223[[#This Row],[Date]],"aaaa"), "")</f>
        <v>Friday</v>
      </c>
      <c r="C36" s="8">
        <v>45786</v>
      </c>
      <c r="D36" s="12">
        <v>4</v>
      </c>
      <c r="E36" s="12">
        <f>IFERROR(SUM(E29:E35), "")</f>
        <v>0</v>
      </c>
      <c r="F36" s="12">
        <f>IFERROR(SUM(F29:F35), "")</f>
        <v>0</v>
      </c>
      <c r="G36" s="17" t="s">
        <v>35</v>
      </c>
      <c r="H36" s="17">
        <v>4</v>
      </c>
      <c r="K36" s="1"/>
      <c r="L36" s="1" t="s">
        <v>44</v>
      </c>
      <c r="M36" s="8">
        <v>45802</v>
      </c>
      <c r="N36" s="12"/>
      <c r="O36" s="12">
        <f>IFERROR(SUM(O29:O35), "")</f>
        <v>0</v>
      </c>
      <c r="P36" s="12">
        <f>IFERROR(SUM(P29:P35), "")</f>
        <v>0</v>
      </c>
      <c r="Q36" s="17"/>
      <c r="R36" s="17"/>
    </row>
    <row r="37" spans="1:18" ht="15">
      <c r="A37" s="1"/>
      <c r="B37" s="1" t="str">
        <f>IFERROR(TEXT(TimeSheet21418223[[#This Row],[Date]],"aaaa"), "")</f>
        <v>Saturday</v>
      </c>
      <c r="C37" s="8"/>
      <c r="D37" s="12"/>
      <c r="E37" s="12"/>
      <c r="F37" s="12"/>
      <c r="G37" s="19"/>
      <c r="H37" s="17"/>
      <c r="K37" s="1"/>
      <c r="L37" s="1"/>
      <c r="M37" s="8"/>
      <c r="N37" s="12"/>
      <c r="O37" s="12"/>
      <c r="P37" s="12"/>
      <c r="Q37" s="19"/>
      <c r="R37" s="17"/>
    </row>
    <row r="38" spans="1:18" ht="17.25" thickBot="1">
      <c r="A38" s="1"/>
      <c r="B38" s="1"/>
      <c r="C38" s="11" t="s">
        <v>9</v>
      </c>
      <c r="D38" s="18">
        <f>IFERROR(SUM(D30:D37), "")</f>
        <v>16</v>
      </c>
      <c r="E38" s="18">
        <f>IFERROR(SUM(E30:E37), "")</f>
        <v>0</v>
      </c>
      <c r="F38" s="18">
        <f>IFERROR(SUM(F30:F37), "")</f>
        <v>0</v>
      </c>
      <c r="G38" s="18">
        <f>IFERROR(SUM(G30:G37), "")</f>
        <v>0</v>
      </c>
      <c r="H38" s="12">
        <v>0</v>
      </c>
      <c r="K38" s="1"/>
      <c r="L38" s="1"/>
      <c r="M38" s="11" t="s">
        <v>9</v>
      </c>
      <c r="N38" s="18"/>
      <c r="O38" s="18">
        <f>IFERROR(SUM(O30:O37), "")</f>
        <v>0</v>
      </c>
      <c r="P38" s="18">
        <f>IFERROR(SUM(P30:P37), "")</f>
        <v>0</v>
      </c>
      <c r="Q38" s="18">
        <f>IFERROR(SUM(Q30:Q37), "")</f>
        <v>0</v>
      </c>
      <c r="R38" s="12">
        <v>0</v>
      </c>
    </row>
    <row r="39" spans="1:18" ht="30" customHeight="1" thickTop="1">
      <c r="A39" s="1"/>
      <c r="B39" s="1"/>
      <c r="C39" s="1"/>
      <c r="D39" s="103"/>
      <c r="E39" s="103"/>
      <c r="F39" s="103"/>
      <c r="G39" s="103"/>
      <c r="H39" s="16"/>
      <c r="K39" s="1"/>
      <c r="L39" s="1"/>
      <c r="M39" s="1"/>
      <c r="N39" s="103"/>
      <c r="O39" s="103"/>
      <c r="P39" s="103"/>
      <c r="Q39" s="103"/>
      <c r="R39" s="30"/>
    </row>
    <row r="40" spans="1:18">
      <c r="A40" s="1"/>
      <c r="B40" s="1"/>
      <c r="C40" s="1"/>
      <c r="D40" s="106" t="s">
        <v>21</v>
      </c>
      <c r="E40" s="93"/>
      <c r="F40" s="93"/>
      <c r="G40" s="93"/>
      <c r="H40" s="15" t="s">
        <v>37</v>
      </c>
      <c r="K40" s="1"/>
      <c r="L40" s="1"/>
      <c r="M40" s="1"/>
      <c r="N40" s="106" t="s">
        <v>21</v>
      </c>
      <c r="O40" s="93"/>
      <c r="P40" s="93"/>
      <c r="Q40" s="93"/>
      <c r="R40" s="26" t="s">
        <v>48</v>
      </c>
    </row>
    <row r="41" spans="1:18">
      <c r="B41" s="1"/>
      <c r="C41" s="1"/>
      <c r="D41" s="1"/>
      <c r="E41" s="1"/>
      <c r="F41" s="1"/>
      <c r="G41" s="1"/>
      <c r="H41" s="1"/>
      <c r="L41" s="1"/>
      <c r="M41" s="1"/>
      <c r="N41" s="1"/>
      <c r="O41" s="1"/>
      <c r="P41" s="1"/>
      <c r="Q41" s="1"/>
      <c r="R41" s="1"/>
    </row>
    <row r="46" spans="1:18" ht="24" thickBot="1">
      <c r="B46" s="1"/>
      <c r="C46" s="33" t="s">
        <v>0</v>
      </c>
      <c r="D46" s="33"/>
      <c r="E46" s="33"/>
      <c r="F46" s="33"/>
      <c r="G46" s="33"/>
      <c r="H46" s="33"/>
      <c r="I46" s="33"/>
    </row>
    <row r="47" spans="1:18" ht="20.25" thickBot="1">
      <c r="B47" s="14">
        <f>'April 25'!B52+'May 25'!I60</f>
        <v>4</v>
      </c>
      <c r="C47" s="2">
        <f>' Feb 25'!C52</f>
        <v>0</v>
      </c>
      <c r="D47" s="1"/>
      <c r="E47" s="1"/>
      <c r="F47" s="1"/>
      <c r="G47" s="1"/>
      <c r="H47" s="1"/>
      <c r="I47" s="1"/>
    </row>
    <row r="48" spans="1:18" ht="29.25" thickBot="1">
      <c r="B48" s="1"/>
      <c r="C48" s="3" t="s">
        <v>1</v>
      </c>
      <c r="D48" s="35" t="s">
        <v>14</v>
      </c>
      <c r="E48" s="35"/>
      <c r="F48" s="1"/>
      <c r="G48" s="4"/>
      <c r="H48" s="34"/>
      <c r="I48" s="34"/>
    </row>
    <row r="49" spans="2:9" ht="15.75" thickBot="1">
      <c r="B49" s="1"/>
      <c r="C49" s="5" t="s">
        <v>2</v>
      </c>
      <c r="D49" s="36">
        <v>45807</v>
      </c>
      <c r="E49" s="36"/>
      <c r="F49" s="1"/>
      <c r="G49" s="1"/>
      <c r="H49" s="1"/>
      <c r="I49" s="1"/>
    </row>
    <row r="50" spans="2:9">
      <c r="B50" s="1"/>
      <c r="C50" s="1"/>
      <c r="D50" s="1"/>
      <c r="E50" s="1"/>
      <c r="F50" s="1"/>
      <c r="G50" s="1"/>
      <c r="H50" s="1"/>
      <c r="I50" s="1"/>
    </row>
    <row r="51" spans="2:9" ht="42.75">
      <c r="B51" s="1"/>
      <c r="C51" s="7" t="s">
        <v>3</v>
      </c>
      <c r="D51" s="7" t="s">
        <v>4</v>
      </c>
      <c r="E51" s="1" t="s">
        <v>12</v>
      </c>
      <c r="F51" s="1" t="s">
        <v>11</v>
      </c>
      <c r="G51" s="1" t="s">
        <v>6</v>
      </c>
      <c r="H51" s="1" t="s">
        <v>7</v>
      </c>
      <c r="I51" s="1" t="s">
        <v>8</v>
      </c>
    </row>
    <row r="52" spans="2:9">
      <c r="B52" s="1"/>
      <c r="C52" s="1" t="str">
        <f>IFERROR(TEXT(TimeSheet21418223546[[#This Row],[Date]],"aaaa"), "")</f>
        <v>Monday</v>
      </c>
      <c r="D52" s="8">
        <v>45803</v>
      </c>
      <c r="E52" s="9"/>
      <c r="F52" s="9"/>
      <c r="G52" s="9"/>
      <c r="H52" s="10"/>
      <c r="I52" s="9">
        <f>IFERROR(SUM(E52:H52), "")</f>
        <v>0</v>
      </c>
    </row>
    <row r="53" spans="2:9">
      <c r="B53" s="1"/>
      <c r="C53" s="1" t="str">
        <f>IFERROR(TEXT(TimeSheet21418223546[[#This Row],[Date]],"aaaa"), "")</f>
        <v>Tuesday</v>
      </c>
      <c r="D53" s="8">
        <v>45804</v>
      </c>
      <c r="E53" s="9"/>
      <c r="F53" s="9"/>
      <c r="G53" s="9"/>
      <c r="H53" s="10"/>
      <c r="I53" s="9"/>
    </row>
    <row r="54" spans="2:9">
      <c r="B54" s="1"/>
      <c r="C54" s="1" t="str">
        <f>IFERROR(TEXT(TimeSheet21418223546[[#This Row],[Date]],"aaaa"), "")</f>
        <v>Wednesday</v>
      </c>
      <c r="D54" s="8">
        <v>45805</v>
      </c>
      <c r="E54" s="9"/>
      <c r="F54" s="9"/>
      <c r="G54" s="9"/>
      <c r="H54" s="20"/>
      <c r="I54" s="9"/>
    </row>
    <row r="55" spans="2:9">
      <c r="B55" s="1"/>
      <c r="C55" s="1" t="str">
        <f>IFERROR(TEXT(TimeSheet21418223546[[#This Row],[Date]],"aaaa"), "")</f>
        <v>Thursday</v>
      </c>
      <c r="D55" s="8">
        <v>45806</v>
      </c>
      <c r="E55" s="9"/>
      <c r="F55" s="9"/>
      <c r="G55" s="9"/>
      <c r="H55" s="10" t="s">
        <v>47</v>
      </c>
      <c r="I55" s="9">
        <v>2</v>
      </c>
    </row>
    <row r="56" spans="2:9" ht="28.5">
      <c r="B56" s="1"/>
      <c r="C56" s="1" t="str">
        <f>IFERROR(TEXT(TimeSheet21418223546[[#This Row],[Date]],"aaaa"), "")</f>
        <v>Friday</v>
      </c>
      <c r="D56" s="8">
        <v>45807</v>
      </c>
      <c r="E56" s="9"/>
      <c r="F56" s="9"/>
      <c r="G56" s="9"/>
      <c r="H56" s="20" t="s">
        <v>50</v>
      </c>
      <c r="I56" s="9">
        <v>2</v>
      </c>
    </row>
    <row r="57" spans="2:9">
      <c r="B57" s="1"/>
      <c r="C57" s="1" t="s">
        <v>43</v>
      </c>
      <c r="D57" s="8">
        <v>45808</v>
      </c>
      <c r="E57" s="9"/>
      <c r="F57" s="9"/>
      <c r="G57" s="9"/>
      <c r="H57" s="10"/>
      <c r="I57" s="9"/>
    </row>
    <row r="58" spans="2:9" ht="15">
      <c r="B58" s="1"/>
      <c r="C58" s="1" t="s">
        <v>44</v>
      </c>
      <c r="D58" s="8">
        <v>45809</v>
      </c>
      <c r="E58" s="12"/>
      <c r="F58" s="12">
        <f>IFERROR(SUM(F51:F57), "")</f>
        <v>0</v>
      </c>
      <c r="G58" s="12">
        <f>IFERROR(SUM(G51:G57), "")</f>
        <v>0</v>
      </c>
      <c r="H58" s="17"/>
      <c r="I58" s="17"/>
    </row>
    <row r="59" spans="2:9" ht="15">
      <c r="B59" s="1"/>
      <c r="C59" s="1"/>
      <c r="D59" s="8"/>
      <c r="E59" s="12"/>
      <c r="F59" s="12"/>
      <c r="G59" s="12"/>
      <c r="H59" s="19"/>
      <c r="I59" s="17"/>
    </row>
    <row r="60" spans="2:9" ht="17.25" thickBot="1">
      <c r="B60" s="1"/>
      <c r="C60" s="1"/>
      <c r="D60" s="11" t="s">
        <v>9</v>
      </c>
      <c r="E60" s="18"/>
      <c r="F60" s="18">
        <f>IFERROR(SUM(F52:F59), "")</f>
        <v>0</v>
      </c>
      <c r="G60" s="18">
        <f>IFERROR(SUM(G52:G59), "")</f>
        <v>0</v>
      </c>
      <c r="H60" s="18">
        <f>IFERROR(SUM(H52:H59), "")</f>
        <v>0</v>
      </c>
      <c r="I60" s="12">
        <v>4</v>
      </c>
    </row>
    <row r="61" spans="2:9" ht="15" thickTop="1">
      <c r="B61" s="1"/>
      <c r="C61" s="1"/>
      <c r="D61" s="1"/>
      <c r="E61" s="103"/>
      <c r="F61" s="103"/>
      <c r="G61" s="103"/>
      <c r="H61" s="103"/>
      <c r="I61" s="36"/>
    </row>
    <row r="62" spans="2:9">
      <c r="B62" s="1"/>
      <c r="C62" s="1"/>
      <c r="D62" s="1"/>
      <c r="E62" s="106" t="s">
        <v>21</v>
      </c>
      <c r="F62" s="93"/>
      <c r="G62" s="93"/>
      <c r="H62" s="93"/>
      <c r="I62" s="32" t="s">
        <v>49</v>
      </c>
    </row>
    <row r="63" spans="2:9">
      <c r="C63" s="1"/>
      <c r="D63" s="1"/>
      <c r="E63" s="1"/>
      <c r="F63" s="1"/>
      <c r="G63" s="1"/>
      <c r="H63" s="1"/>
      <c r="I63" s="1"/>
    </row>
  </sheetData>
  <mergeCells count="18">
    <mergeCell ref="B1:H1"/>
    <mergeCell ref="C3:D3"/>
    <mergeCell ref="G3:H3"/>
    <mergeCell ref="C4:D4"/>
    <mergeCell ref="D16:G16"/>
    <mergeCell ref="E61:H61"/>
    <mergeCell ref="E62:H62"/>
    <mergeCell ref="N16:Q16"/>
    <mergeCell ref="N17:Q17"/>
    <mergeCell ref="D40:G40"/>
    <mergeCell ref="B24:H24"/>
    <mergeCell ref="C26:D26"/>
    <mergeCell ref="G26:H26"/>
    <mergeCell ref="C27:D27"/>
    <mergeCell ref="D39:G39"/>
    <mergeCell ref="D17:G17"/>
    <mergeCell ref="N39:Q39"/>
    <mergeCell ref="N40:Q40"/>
  </mergeCells>
  <dataValidations count="19">
    <dataValidation allowBlank="1" showInputMessage="1" showErrorMessage="1" prompt="Create a Weekly Time Sheet in this worksheet. Total Hours and Total Pay are automatically calculated at end of TimeSheet table" sqref="A1 A24 K1 K24 B46"/>
    <dataValidation allowBlank="1" showInputMessage="1" showErrorMessage="1" prompt="Title of this worksheet is in this cell" sqref="B1:H1 B24:H24 L1:R1 L24:R24 C46:I46"/>
    <dataValidation allowBlank="1" showInputMessage="1" showErrorMessage="1" prompt="Enter Company Name in this cell. Enter employee details in cells below and Week ending date in cell C5" sqref="B2 B25 L2 L25 C47"/>
    <dataValidation allowBlank="1" showInputMessage="1" showErrorMessage="1" prompt="Enter Employee name in cell at right" sqref="B3 B26 L3 L26 C48"/>
    <dataValidation allowBlank="1" showInputMessage="1" showErrorMessage="1" prompt="Enter Employee name in this cell" sqref="C3:D3 C26:D26 M3:N3 M26:N26 D48:E48"/>
    <dataValidation allowBlank="1" showInputMessage="1" showErrorMessage="1" prompt="Enter Employee phone number in cell at right" sqref="F3 F26 P3 P26 G48"/>
    <dataValidation allowBlank="1" showInputMessage="1" showErrorMessage="1" prompt="Enter Employee phone number in this cell" sqref="G3:H3 G26:H26 Q3:R3 Q26:R26 H48:I48"/>
    <dataValidation allowBlank="1" showInputMessage="1" showErrorMessage="1" prompt="Enter Regular Hours in this column under this heading" sqref="D6 D29 N6 N29 E51"/>
    <dataValidation allowBlank="1" showInputMessage="1" showErrorMessage="1" prompt="Date is automatically updated in this column under this heading based on Week ending date in cell C5" sqref="C6 C29 M6 M29 D51"/>
    <dataValidation allowBlank="1" showInputMessage="1" showErrorMessage="1" prompt="Enter Overtime Hours in this column under this heading" sqref="E6 E29 O6 O29 F51"/>
    <dataValidation allowBlank="1" showInputMessage="1" showErrorMessage="1" prompt="Enter Sick hours in this column under this heading" sqref="F6 F29 P6 P29 G51"/>
    <dataValidation allowBlank="1" showInputMessage="1" showErrorMessage="1" prompt="Enter Vacation hours in this column under this heading" sqref="G6 G29 Q6 Q29 H51"/>
    <dataValidation allowBlank="1" showInputMessage="1" showErrorMessage="1" prompt="Total Hours for each weekday are automatically calculated in this column under this heading" sqref="H6 H29 R6 R29 I51"/>
    <dataValidation allowBlank="1" showInputMessage="1" showErrorMessage="1" prompt="Total hours for the entire period are automatically calculated in cells at right" sqref="C15 C38 M15 M38 D60"/>
    <dataValidation allowBlank="1" showInputMessage="1" showErrorMessage="1" prompt="Enter Employee signature in this cell" sqref="D16:G16 D39:G39 N16:Q16 N39:Q39 E61:H61"/>
    <dataValidation allowBlank="1" showInputMessage="1" showErrorMessage="1" prompt="Enter Date in this cell" sqref="H16 H39 R16 R39 I61"/>
    <dataValidation allowBlank="1" showInputMessage="1" showErrorMessage="1" prompt="Enter Week ending date in cell at right" sqref="B4 B27 L4 L27 C49"/>
    <dataValidation allowBlank="1" showInputMessage="1" showErrorMessage="1" prompt="Enter Week ending date in this cell" sqref="C4 C27 M4 M27 D49"/>
    <dataValidation allowBlank="1" showInputMessage="1" showErrorMessage="1" prompt="Weekdays are automatically updated in this column under this heading" sqref="B6 B29 L6 L29 C51"/>
  </dataValidations>
  <pageMargins left="0.7" right="0.7" top="0.78740157499999996" bottom="0.78740157499999996" header="0.3" footer="0.3"/>
  <pageSetup paperSize="9" orientation="portrait" horizontalDpi="4294967293" verticalDpi="0" r:id="rId1"/>
  <drawing r:id="rId2"/>
  <legacyDrawing r:id="rId3"/>
  <tableParts count="5">
    <tablePart r:id="rId4"/>
    <tablePart r:id="rId5"/>
    <tablePart r:id="rId6"/>
    <tablePart r:id="rId7"/>
    <tablePart r:id="rId8"/>
  </tablePart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2:T61"/>
  <sheetViews>
    <sheetView topLeftCell="A45" workbookViewId="0">
      <selection activeCell="J54" sqref="J54"/>
    </sheetView>
  </sheetViews>
  <sheetFormatPr defaultRowHeight="14.25"/>
  <cols>
    <col min="2" max="2" width="10.875" customWidth="1"/>
    <col min="3" max="3" width="13" customWidth="1"/>
    <col min="4" max="4" width="14.125" customWidth="1"/>
    <col min="5" max="5" width="13" customWidth="1"/>
    <col min="8" max="8" width="11.375" customWidth="1"/>
    <col min="9" max="9" width="10.625" customWidth="1"/>
    <col min="13" max="13" width="9.625" customWidth="1"/>
    <col min="14" max="14" width="13.625" customWidth="1"/>
    <col min="15" max="15" width="11.25" customWidth="1"/>
  </cols>
  <sheetData>
    <row r="2" spans="2:19" ht="24" thickBot="1">
      <c r="B2" s="1"/>
      <c r="C2" s="33" t="s">
        <v>0</v>
      </c>
      <c r="D2" s="33"/>
      <c r="E2" s="33"/>
      <c r="F2" s="33"/>
      <c r="G2" s="33"/>
      <c r="H2" s="33"/>
      <c r="I2" s="33"/>
    </row>
    <row r="3" spans="2:19" ht="24" thickBot="1">
      <c r="B3" s="14" t="e">
        <f>'April 25'!B9+'May 25'!I17</f>
        <v>#VALUE!</v>
      </c>
      <c r="C3" s="2">
        <f>' Feb 25'!C9</f>
        <v>45691</v>
      </c>
      <c r="D3" s="1"/>
      <c r="E3" s="1"/>
      <c r="F3" s="1"/>
      <c r="G3" s="1"/>
      <c r="H3" s="1"/>
      <c r="I3" s="1"/>
      <c r="L3" s="1"/>
      <c r="M3" s="43" t="s">
        <v>0</v>
      </c>
      <c r="N3" s="43"/>
      <c r="O3" s="43"/>
      <c r="P3" s="43"/>
      <c r="Q3" s="43"/>
      <c r="R3" s="43"/>
      <c r="S3" s="43"/>
    </row>
    <row r="4" spans="2:19" ht="29.25" thickBot="1">
      <c r="B4" s="1"/>
      <c r="C4" s="3" t="s">
        <v>1</v>
      </c>
      <c r="D4" s="35" t="s">
        <v>14</v>
      </c>
      <c r="E4" s="35"/>
      <c r="F4" s="1"/>
      <c r="G4" s="4"/>
      <c r="H4" s="34"/>
      <c r="I4" s="34"/>
      <c r="L4" s="14">
        <f>'April 25'!M12+'May 25'!T20</f>
        <v>0</v>
      </c>
      <c r="M4" s="2">
        <f>' Feb 25'!N12</f>
        <v>0</v>
      </c>
      <c r="N4" s="1"/>
      <c r="O4" s="1"/>
      <c r="P4" s="1"/>
      <c r="Q4" s="1"/>
      <c r="R4" s="1"/>
      <c r="S4" s="1"/>
    </row>
    <row r="5" spans="2:19" ht="30" thickBot="1">
      <c r="B5" s="1"/>
      <c r="C5" s="5" t="s">
        <v>2</v>
      </c>
      <c r="D5" s="36">
        <v>45807</v>
      </c>
      <c r="E5" s="36"/>
      <c r="F5" s="1"/>
      <c r="G5" s="1"/>
      <c r="H5" s="1"/>
      <c r="I5" s="1"/>
      <c r="L5" s="1"/>
      <c r="M5" s="3" t="s">
        <v>1</v>
      </c>
      <c r="N5" s="45" t="s">
        <v>14</v>
      </c>
      <c r="O5" s="45"/>
      <c r="P5" s="1"/>
      <c r="Q5" s="4"/>
      <c r="R5" s="44"/>
      <c r="S5" s="44"/>
    </row>
    <row r="6" spans="2:19" ht="15.75" thickBot="1">
      <c r="B6" s="1"/>
      <c r="C6" s="1"/>
      <c r="D6" s="1"/>
      <c r="E6" s="1"/>
      <c r="F6" s="1"/>
      <c r="G6" s="1"/>
      <c r="H6" s="1"/>
      <c r="I6" s="1"/>
      <c r="L6" s="1"/>
      <c r="M6" s="5" t="s">
        <v>2</v>
      </c>
      <c r="N6" s="46">
        <v>45821</v>
      </c>
      <c r="O6" s="46"/>
      <c r="P6" s="1"/>
      <c r="Q6" s="1"/>
      <c r="R6" s="1"/>
      <c r="S6" s="1"/>
    </row>
    <row r="7" spans="2:19" ht="28.5">
      <c r="B7" s="1"/>
      <c r="C7" s="7" t="s">
        <v>3</v>
      </c>
      <c r="D7" s="7" t="s">
        <v>4</v>
      </c>
      <c r="E7" s="1" t="s">
        <v>12</v>
      </c>
      <c r="F7" s="1" t="s">
        <v>11</v>
      </c>
      <c r="G7" s="1" t="s">
        <v>6</v>
      </c>
      <c r="H7" s="1" t="s">
        <v>7</v>
      </c>
      <c r="I7" s="1" t="s">
        <v>8</v>
      </c>
      <c r="L7" s="1"/>
      <c r="M7" s="1"/>
      <c r="N7" s="1"/>
      <c r="O7" s="1"/>
      <c r="P7" s="1"/>
      <c r="Q7" s="1"/>
      <c r="R7" s="1"/>
      <c r="S7" s="1"/>
    </row>
    <row r="8" spans="2:19" ht="42.75">
      <c r="B8" s="1"/>
      <c r="C8" s="1" t="str">
        <f>IFERROR(TEXT(TimeSheet2141822354610[[#This Row],[Date]],"aaaa"), "")</f>
        <v>Monday</v>
      </c>
      <c r="D8" s="8">
        <v>45803</v>
      </c>
      <c r="E8" s="9"/>
      <c r="F8" s="9"/>
      <c r="G8" s="9"/>
      <c r="H8" s="10"/>
      <c r="I8" s="9">
        <f>IFERROR(SUM(E8:H8), "")</f>
        <v>0</v>
      </c>
      <c r="L8" s="1"/>
      <c r="M8" s="7" t="s">
        <v>3</v>
      </c>
      <c r="N8" s="7" t="s">
        <v>4</v>
      </c>
      <c r="O8" s="1" t="s">
        <v>12</v>
      </c>
      <c r="P8" s="1" t="s">
        <v>11</v>
      </c>
      <c r="Q8" s="1" t="s">
        <v>6</v>
      </c>
      <c r="R8" s="1" t="s">
        <v>7</v>
      </c>
      <c r="S8" s="1" t="s">
        <v>8</v>
      </c>
    </row>
    <row r="9" spans="2:19">
      <c r="B9" s="1"/>
      <c r="C9" s="1" t="str">
        <f>IFERROR(TEXT(TimeSheet2141822354610[[#This Row],[Date]],"aaaa"), "")</f>
        <v>Tuesday</v>
      </c>
      <c r="D9" s="8">
        <v>45804</v>
      </c>
      <c r="E9" s="9"/>
      <c r="F9" s="9"/>
      <c r="G9" s="9"/>
      <c r="H9" s="10"/>
      <c r="I9" s="9"/>
      <c r="L9" s="1"/>
      <c r="M9" s="1" t="str">
        <f>IFERROR(TEXT(TimeSheet21418223546101112[[#This Row],[Date]],"aaaa"), "")</f>
        <v>Monday</v>
      </c>
      <c r="N9" s="8">
        <v>45817</v>
      </c>
      <c r="O9" s="9"/>
      <c r="P9" s="9"/>
      <c r="Q9" s="9"/>
      <c r="R9" s="10" t="s">
        <v>54</v>
      </c>
      <c r="S9" s="9">
        <v>1</v>
      </c>
    </row>
    <row r="10" spans="2:19">
      <c r="B10" s="1"/>
      <c r="C10" s="1" t="str">
        <f>IFERROR(TEXT(TimeSheet2141822354610[[#This Row],[Date]],"aaaa"), "")</f>
        <v>Wednesday</v>
      </c>
      <c r="D10" s="8">
        <v>45805</v>
      </c>
      <c r="E10" s="9">
        <f>SUBTOTAL(109,'June 25'!$E$8:$E$9)</f>
        <v>0</v>
      </c>
      <c r="F10" s="9"/>
      <c r="G10" s="9">
        <f>SUBTOTAL(109,'June 25'!$G$8:$G$9)</f>
        <v>0</v>
      </c>
      <c r="H10" s="20"/>
      <c r="I10" s="9"/>
      <c r="L10" s="1"/>
      <c r="M10" s="1" t="str">
        <f>IFERROR(TEXT(TimeSheet21418223546101112[[#This Row],[Date]],"aaaa"), "")</f>
        <v>Tuesday</v>
      </c>
      <c r="N10" s="8">
        <v>45818</v>
      </c>
      <c r="O10" s="9"/>
      <c r="P10" s="9"/>
      <c r="Q10" s="9"/>
      <c r="R10" s="10"/>
      <c r="S10" s="9"/>
    </row>
    <row r="11" spans="2:19" ht="42.75">
      <c r="B11" s="1"/>
      <c r="C11" s="1" t="str">
        <f>IFERROR(TEXT(TimeSheet2141822354610[[#This Row],[Date]],"aaaa"), "")</f>
        <v>Thursday</v>
      </c>
      <c r="D11" s="8">
        <v>45806</v>
      </c>
      <c r="E11" s="9">
        <f>SUBTOTAL(109,'June 25'!$E$8:$E$9)</f>
        <v>0</v>
      </c>
      <c r="F11" s="9"/>
      <c r="G11" s="9">
        <f>SUBTOTAL(109,'June 25'!$G$8:$G$9)</f>
        <v>0</v>
      </c>
      <c r="H11" s="10" t="s">
        <v>47</v>
      </c>
      <c r="I11" s="9">
        <v>2</v>
      </c>
      <c r="L11" s="1"/>
      <c r="M11" s="1" t="str">
        <f>IFERROR(TEXT(TimeSheet21418223546101112[[#This Row],[Date]],"aaaa"), "")</f>
        <v>Wednesday</v>
      </c>
      <c r="N11" s="8">
        <v>45819</v>
      </c>
      <c r="O11" s="9">
        <f>SUBTOTAL(109,'June 25'!$E$8:$E$9)</f>
        <v>0</v>
      </c>
      <c r="P11" s="9"/>
      <c r="Q11" s="9">
        <f>SUBTOTAL(109,'June 25'!$G$8:$G$9)</f>
        <v>0</v>
      </c>
      <c r="R11" s="20" t="s">
        <v>57</v>
      </c>
      <c r="S11" s="9">
        <v>1</v>
      </c>
    </row>
    <row r="12" spans="2:19" ht="28.5">
      <c r="B12" s="1"/>
      <c r="C12" s="1" t="str">
        <f>IFERROR(TEXT(TimeSheet2141822354610[[#This Row],[Date]],"aaaa"), "")</f>
        <v>Friday</v>
      </c>
      <c r="D12" s="8">
        <v>45807</v>
      </c>
      <c r="E12" s="9">
        <f>SUBTOTAL(109,'June 25'!$E$8:$E$9)</f>
        <v>0</v>
      </c>
      <c r="F12" s="9"/>
      <c r="G12" s="9">
        <f>SUBTOTAL(109,'June 25'!$G$8:$G$9)</f>
        <v>0</v>
      </c>
      <c r="H12" s="20" t="s">
        <v>50</v>
      </c>
      <c r="I12" s="9">
        <v>2</v>
      </c>
      <c r="L12" s="1"/>
      <c r="M12" s="1" t="str">
        <f>IFERROR(TEXT(TimeSheet21418223546101112[[#This Row],[Date]],"aaaa"), "")</f>
        <v>Thursday</v>
      </c>
      <c r="N12" s="8">
        <v>45820</v>
      </c>
      <c r="O12" s="9">
        <f>SUBTOTAL(109,'June 25'!$E$8:$E$9)</f>
        <v>0</v>
      </c>
      <c r="P12" s="9"/>
      <c r="Q12" s="9">
        <f>SUBTOTAL(109,'June 25'!$G$8:$G$9)</f>
        <v>0</v>
      </c>
      <c r="R12" s="10" t="s">
        <v>47</v>
      </c>
      <c r="S12" s="9">
        <v>1</v>
      </c>
    </row>
    <row r="13" spans="2:19" ht="28.5">
      <c r="B13" s="1"/>
      <c r="C13" s="1" t="s">
        <v>43</v>
      </c>
      <c r="D13" s="8">
        <v>45808</v>
      </c>
      <c r="E13" s="9">
        <f>SUBTOTAL(109,'June 25'!$E$8:$E$9)</f>
        <v>0</v>
      </c>
      <c r="F13" s="9"/>
      <c r="G13" s="9">
        <f>SUBTOTAL(109,'June 25'!$G$8:$G$9)</f>
        <v>0</v>
      </c>
      <c r="H13" s="10"/>
      <c r="I13" s="9"/>
      <c r="L13" s="1"/>
      <c r="M13" s="1" t="str">
        <f>IFERROR(TEXT(TimeSheet21418223546101112[[#This Row],[Date]],"aaaa"), "")</f>
        <v>Friday</v>
      </c>
      <c r="N13" s="8">
        <v>45821</v>
      </c>
      <c r="O13" s="9">
        <f>SUBTOTAL(109,'June 25'!$E$8:$E$9)</f>
        <v>0</v>
      </c>
      <c r="P13" s="9"/>
      <c r="Q13" s="9">
        <f>SUBTOTAL(109,'June 25'!$G$8:$G$9)</f>
        <v>0</v>
      </c>
      <c r="R13" s="20" t="s">
        <v>47</v>
      </c>
      <c r="S13" s="9">
        <v>1.3</v>
      </c>
    </row>
    <row r="14" spans="2:19" ht="15">
      <c r="B14" s="1"/>
      <c r="C14" s="1" t="s">
        <v>44</v>
      </c>
      <c r="D14" s="8">
        <v>45809</v>
      </c>
      <c r="E14" s="12">
        <f>SUBTOTAL(109,'June 25'!$E$8:$E$9)</f>
        <v>0</v>
      </c>
      <c r="F14" s="12">
        <f>IFERROR(SUM(F7:F13), "")</f>
        <v>0</v>
      </c>
      <c r="G14" s="12">
        <f>SUBTOTAL(109,'June 25'!$G$8:$G$9)</f>
        <v>0</v>
      </c>
      <c r="H14" s="17"/>
      <c r="I14" s="17"/>
      <c r="L14" s="1"/>
      <c r="M14" s="1" t="s">
        <v>43</v>
      </c>
      <c r="N14" s="8">
        <v>45822</v>
      </c>
      <c r="O14" s="9">
        <f>SUBTOTAL(109,'June 25'!$E$8:$E$9)</f>
        <v>0</v>
      </c>
      <c r="P14" s="9"/>
      <c r="Q14" s="9">
        <f>SUBTOTAL(109,'June 25'!$G$8:$G$9)</f>
        <v>0</v>
      </c>
      <c r="R14" s="10"/>
      <c r="S14" s="9"/>
    </row>
    <row r="15" spans="2:19" ht="15">
      <c r="B15" s="1"/>
      <c r="C15" s="1"/>
      <c r="D15" s="8"/>
      <c r="E15" s="12">
        <f>SUBTOTAL(109,'June 25'!$E$8:$E$9)</f>
        <v>0</v>
      </c>
      <c r="F15" s="12"/>
      <c r="G15" s="12">
        <f>SUBTOTAL(109,'June 25'!$G$8:$G$9)</f>
        <v>0</v>
      </c>
      <c r="H15" s="19"/>
      <c r="I15" s="17"/>
      <c r="L15" s="1"/>
      <c r="M15" s="1" t="s">
        <v>44</v>
      </c>
      <c r="N15" s="8">
        <v>45823</v>
      </c>
      <c r="O15" s="12">
        <f>SUBTOTAL(109,'June 25'!$E$8:$E$9)</f>
        <v>0</v>
      </c>
      <c r="P15" s="12">
        <f>IFERROR(SUM(P8:P14), "")</f>
        <v>0</v>
      </c>
      <c r="Q15" s="12">
        <f>SUBTOTAL(109,'June 25'!$G$8:$G$9)</f>
        <v>0</v>
      </c>
      <c r="R15" s="17"/>
      <c r="S15" s="17"/>
    </row>
    <row r="16" spans="2:19" ht="17.25" thickBot="1">
      <c r="B16" s="1"/>
      <c r="C16" s="1"/>
      <c r="D16" s="11" t="s">
        <v>9</v>
      </c>
      <c r="E16" s="18">
        <f>SUBTOTAL(109,'June 25'!$E$8:$E$9)</f>
        <v>0</v>
      </c>
      <c r="F16" s="18">
        <f>IFERROR(SUM(F8:F15), "")</f>
        <v>0</v>
      </c>
      <c r="G16" s="18">
        <f>IFERROR(SUM(G8:G15), "")</f>
        <v>0</v>
      </c>
      <c r="H16" s="18">
        <f>IFERROR(SUM(H8:H15), "")</f>
        <v>0</v>
      </c>
      <c r="I16" s="12">
        <v>4</v>
      </c>
      <c r="L16" s="1"/>
      <c r="M16" s="1"/>
      <c r="N16" s="8"/>
      <c r="O16" s="12">
        <f>SUBTOTAL(109,'June 25'!$E$8:$E$9)</f>
        <v>0</v>
      </c>
      <c r="P16" s="12"/>
      <c r="Q16" s="12">
        <f>SUBTOTAL(109,'June 25'!$G$8:$G$9)</f>
        <v>0</v>
      </c>
      <c r="R16" s="19"/>
      <c r="S16" s="17"/>
    </row>
    <row r="17" spans="2:20" ht="18" thickTop="1" thickBot="1">
      <c r="B17" s="1"/>
      <c r="C17" s="1"/>
      <c r="D17" s="1"/>
      <c r="E17" s="103" t="s">
        <v>51</v>
      </c>
      <c r="F17" s="103"/>
      <c r="G17" s="103"/>
      <c r="H17" s="103"/>
      <c r="I17" s="36"/>
      <c r="L17" s="1"/>
      <c r="M17" s="1"/>
      <c r="N17" s="11" t="s">
        <v>9</v>
      </c>
      <c r="O17" s="18">
        <f>SUBTOTAL(109,'June 25'!$E$8:$E$9)</f>
        <v>0</v>
      </c>
      <c r="P17" s="18">
        <f>IFERROR(SUM(P9:P16), "")</f>
        <v>0</v>
      </c>
      <c r="Q17" s="18">
        <f>IFERROR(SUM(Q9:Q16), "")</f>
        <v>0</v>
      </c>
      <c r="R17" s="18">
        <f>IFERROR(SUM(R9:R16), "")</f>
        <v>0</v>
      </c>
      <c r="S17" s="12">
        <v>7</v>
      </c>
    </row>
    <row r="18" spans="2:20" ht="15" thickTop="1">
      <c r="B18" s="1"/>
      <c r="C18" s="1"/>
      <c r="D18" s="1"/>
      <c r="E18" s="107">
        <f>SUBTOTAL(109,'June 25'!$E$8:$E$9)</f>
        <v>0</v>
      </c>
      <c r="F18" s="108"/>
      <c r="G18" s="108"/>
      <c r="H18" s="108"/>
      <c r="I18" s="32" t="s">
        <v>49</v>
      </c>
      <c r="L18" s="1"/>
      <c r="M18" s="1"/>
      <c r="N18" s="1"/>
      <c r="O18" s="103" t="s">
        <v>51</v>
      </c>
      <c r="P18" s="103"/>
      <c r="Q18" s="103"/>
      <c r="R18" s="103"/>
      <c r="S18" s="46"/>
    </row>
    <row r="19" spans="2:20">
      <c r="C19" s="1"/>
      <c r="D19" s="1"/>
      <c r="E19" s="1"/>
      <c r="F19" s="1"/>
      <c r="G19" s="1"/>
      <c r="H19" s="1"/>
      <c r="I19" s="1"/>
      <c r="L19" s="1"/>
      <c r="M19" s="1"/>
      <c r="N19" s="1"/>
      <c r="O19" s="107">
        <f>SUBTOTAL(109,'June 25'!$E$8:$E$9)</f>
        <v>0</v>
      </c>
      <c r="P19" s="108"/>
      <c r="Q19" s="108"/>
      <c r="R19" s="108"/>
      <c r="S19" s="42" t="s">
        <v>56</v>
      </c>
    </row>
    <row r="20" spans="2:20">
      <c r="M20" s="1"/>
      <c r="N20" s="1"/>
      <c r="O20" s="1"/>
      <c r="P20" s="1"/>
      <c r="Q20" s="1"/>
      <c r="R20" s="1"/>
      <c r="S20" s="1"/>
    </row>
    <row r="24" spans="2:20" ht="24" thickBot="1">
      <c r="C24" s="1"/>
      <c r="D24" s="38" t="s">
        <v>0</v>
      </c>
      <c r="E24" s="38"/>
      <c r="F24" s="38"/>
      <c r="G24" s="38"/>
      <c r="H24" s="38"/>
      <c r="I24" s="38"/>
      <c r="J24" s="38"/>
    </row>
    <row r="25" spans="2:20" ht="20.25" thickBot="1">
      <c r="C25" s="14">
        <f>'April 25'!C33+'May 25'!J41</f>
        <v>0</v>
      </c>
      <c r="D25" s="2">
        <f>' Feb 25'!D33</f>
        <v>0</v>
      </c>
      <c r="E25" s="1"/>
      <c r="F25" s="1"/>
      <c r="G25" s="1"/>
      <c r="H25" s="1"/>
      <c r="I25" s="1"/>
      <c r="J25" s="1"/>
    </row>
    <row r="26" spans="2:20" ht="29.25" thickBot="1">
      <c r="C26" s="1"/>
      <c r="D26" s="3" t="s">
        <v>1</v>
      </c>
      <c r="E26" s="39" t="s">
        <v>14</v>
      </c>
      <c r="F26" s="39"/>
      <c r="G26" s="1"/>
      <c r="H26" s="4"/>
      <c r="I26" s="40"/>
      <c r="J26" s="40"/>
    </row>
    <row r="27" spans="2:20" ht="15.75" thickBot="1">
      <c r="C27" s="1"/>
      <c r="D27" s="5" t="s">
        <v>2</v>
      </c>
      <c r="E27" s="41">
        <v>45814</v>
      </c>
      <c r="F27" s="41"/>
      <c r="G27" s="1"/>
      <c r="H27" s="1"/>
      <c r="I27" s="1"/>
      <c r="J27" s="1"/>
    </row>
    <row r="28" spans="2:20" ht="24" thickBot="1">
      <c r="C28" s="1"/>
      <c r="D28" s="1"/>
      <c r="E28" s="1"/>
      <c r="F28" s="1"/>
      <c r="G28" s="1"/>
      <c r="H28" s="1"/>
      <c r="I28" s="1"/>
      <c r="J28" s="1"/>
      <c r="M28" s="1"/>
      <c r="N28" s="48" t="s">
        <v>0</v>
      </c>
      <c r="O28" s="48"/>
      <c r="P28" s="48"/>
      <c r="Q28" s="48"/>
      <c r="R28" s="48"/>
      <c r="S28" s="48"/>
      <c r="T28" s="48"/>
    </row>
    <row r="29" spans="2:20" ht="43.5" thickBot="1">
      <c r="C29" s="1"/>
      <c r="D29" s="7" t="s">
        <v>3</v>
      </c>
      <c r="E29" s="7" t="s">
        <v>4</v>
      </c>
      <c r="F29" s="1" t="s">
        <v>12</v>
      </c>
      <c r="G29" s="1" t="s">
        <v>11</v>
      </c>
      <c r="H29" s="1" t="s">
        <v>6</v>
      </c>
      <c r="I29" s="1" t="s">
        <v>7</v>
      </c>
      <c r="J29" s="1" t="s">
        <v>8</v>
      </c>
      <c r="M29" s="14">
        <f>'April 25'!N37+'May 25'!U45</f>
        <v>0</v>
      </c>
      <c r="N29" s="2">
        <f>' Feb 25'!O37</f>
        <v>0</v>
      </c>
      <c r="O29" s="1"/>
      <c r="P29" s="1"/>
      <c r="Q29" s="1"/>
      <c r="R29" s="1"/>
      <c r="S29" s="1"/>
      <c r="T29" s="1"/>
    </row>
    <row r="30" spans="2:20" ht="29.25" thickBot="1">
      <c r="C30" s="1"/>
      <c r="D30" s="1" t="str">
        <f>IFERROR(TEXT(TimeSheet214182235461011[[#This Row],[Date]],"aaaa"), "")</f>
        <v>Monday</v>
      </c>
      <c r="E30" s="8">
        <v>45810</v>
      </c>
      <c r="F30" s="9"/>
      <c r="G30" s="9"/>
      <c r="H30" s="9"/>
      <c r="I30" s="10" t="s">
        <v>54</v>
      </c>
      <c r="J30" s="9">
        <v>3</v>
      </c>
      <c r="M30" s="1"/>
      <c r="N30" s="3" t="s">
        <v>1</v>
      </c>
      <c r="O30" s="49" t="s">
        <v>14</v>
      </c>
      <c r="P30" s="49"/>
      <c r="Q30" s="1"/>
      <c r="R30" s="4"/>
      <c r="S30" s="50"/>
      <c r="T30" s="50"/>
    </row>
    <row r="31" spans="2:20" ht="15.75" thickBot="1">
      <c r="C31" s="1"/>
      <c r="D31" s="1" t="str">
        <f>IFERROR(TEXT(TimeSheet214182235461011[[#This Row],[Date]],"aaaa"), "")</f>
        <v>Tuesday</v>
      </c>
      <c r="E31" s="8">
        <v>45811</v>
      </c>
      <c r="F31" s="9"/>
      <c r="G31" s="9"/>
      <c r="H31" s="9"/>
      <c r="I31" s="10" t="s">
        <v>52</v>
      </c>
      <c r="J31" s="9">
        <v>1</v>
      </c>
      <c r="M31" s="1"/>
      <c r="N31" s="5" t="s">
        <v>2</v>
      </c>
      <c r="O31" s="51">
        <v>45828</v>
      </c>
      <c r="P31" s="51"/>
      <c r="Q31" s="1"/>
      <c r="R31" s="1"/>
      <c r="S31" s="1"/>
      <c r="T31" s="1"/>
    </row>
    <row r="32" spans="2:20" ht="57">
      <c r="C32" s="1"/>
      <c r="D32" s="1" t="str">
        <f>IFERROR(TEXT(TimeSheet214182235461011[[#This Row],[Date]],"aaaa"), "")</f>
        <v>Wednesday</v>
      </c>
      <c r="E32" s="8">
        <v>45812</v>
      </c>
      <c r="F32" s="9">
        <f>SUBTOTAL(109,'June 25'!$E$8:$E$9)</f>
        <v>0</v>
      </c>
      <c r="G32" s="9"/>
      <c r="H32" s="9">
        <f>SUBTOTAL(109,'June 25'!$G$8:$G$9)</f>
        <v>0</v>
      </c>
      <c r="I32" s="20" t="s">
        <v>53</v>
      </c>
      <c r="J32" s="9">
        <v>1</v>
      </c>
      <c r="M32" s="1"/>
      <c r="N32" s="1"/>
      <c r="O32" s="1"/>
      <c r="P32" s="1"/>
      <c r="Q32" s="1"/>
      <c r="R32" s="1"/>
      <c r="S32" s="1"/>
      <c r="T32" s="1"/>
    </row>
    <row r="33" spans="2:20" ht="42.75">
      <c r="C33" s="1"/>
      <c r="D33" s="1" t="str">
        <f>IFERROR(TEXT(TimeSheet214182235461011[[#This Row],[Date]],"aaaa"), "")</f>
        <v>Thursday</v>
      </c>
      <c r="E33" s="8">
        <v>45813</v>
      </c>
      <c r="F33" s="9">
        <f>SUBTOTAL(109,'June 25'!$E$8:$E$9)</f>
        <v>0</v>
      </c>
      <c r="G33" s="9"/>
      <c r="H33" s="9">
        <f>SUBTOTAL(109,'June 25'!$G$8:$G$9)</f>
        <v>0</v>
      </c>
      <c r="I33" s="10" t="s">
        <v>47</v>
      </c>
      <c r="J33" s="9">
        <v>1</v>
      </c>
      <c r="M33" s="1"/>
      <c r="N33" s="7" t="s">
        <v>3</v>
      </c>
      <c r="O33" s="7" t="s">
        <v>4</v>
      </c>
      <c r="P33" s="1" t="s">
        <v>12</v>
      </c>
      <c r="Q33" s="1" t="s">
        <v>11</v>
      </c>
      <c r="R33" s="1" t="s">
        <v>6</v>
      </c>
      <c r="S33" s="1" t="s">
        <v>7</v>
      </c>
      <c r="T33" s="1" t="s">
        <v>8</v>
      </c>
    </row>
    <row r="34" spans="2:20">
      <c r="C34" s="1"/>
      <c r="D34" s="1" t="str">
        <f>IFERROR(TEXT(TimeSheet214182235461011[[#This Row],[Date]],"aaaa"), "")</f>
        <v>Friday</v>
      </c>
      <c r="E34" s="8">
        <v>45814</v>
      </c>
      <c r="F34" s="9">
        <f>SUBTOTAL(109,'June 25'!$E$8:$E$9)</f>
        <v>0</v>
      </c>
      <c r="G34" s="9"/>
      <c r="H34" s="9">
        <f>SUBTOTAL(109,'June 25'!$G$8:$G$9)</f>
        <v>0</v>
      </c>
      <c r="I34" s="20" t="s">
        <v>47</v>
      </c>
      <c r="J34" s="9">
        <v>1.3</v>
      </c>
      <c r="M34" s="1"/>
      <c r="N34" s="1" t="str">
        <f>IFERROR(TEXT(TimeSheet2141822354610111213[[#This Row],[Date]],"aaaa"), "")</f>
        <v>Saturday</v>
      </c>
      <c r="O34" s="8">
        <v>45822</v>
      </c>
      <c r="P34" s="9"/>
      <c r="Q34" s="9"/>
      <c r="R34" s="9"/>
      <c r="S34" s="10"/>
      <c r="T34" s="9"/>
    </row>
    <row r="35" spans="2:20">
      <c r="C35" s="1"/>
      <c r="D35" s="1" t="s">
        <v>43</v>
      </c>
      <c r="E35" s="8">
        <v>45815</v>
      </c>
      <c r="F35" s="9">
        <f>SUBTOTAL(109,'June 25'!$E$8:$E$9)</f>
        <v>0</v>
      </c>
      <c r="G35" s="9"/>
      <c r="H35" s="9">
        <f>SUBTOTAL(109,'June 25'!$G$8:$G$9)</f>
        <v>0</v>
      </c>
      <c r="I35" s="10"/>
      <c r="J35" s="9"/>
      <c r="M35" s="1"/>
      <c r="N35" s="1" t="str">
        <f>IFERROR(TEXT(TimeSheet2141822354610111213[[#This Row],[Date]],"aaaa"), "")</f>
        <v>Sunday</v>
      </c>
      <c r="O35" s="8">
        <v>45823</v>
      </c>
      <c r="P35" s="9"/>
      <c r="Q35" s="9"/>
      <c r="R35" s="9"/>
      <c r="S35" s="10"/>
      <c r="T35" s="9"/>
    </row>
    <row r="36" spans="2:20" ht="15">
      <c r="C36" s="1"/>
      <c r="D36" s="1" t="s">
        <v>44</v>
      </c>
      <c r="E36" s="8">
        <v>45816</v>
      </c>
      <c r="F36" s="12">
        <f>SUBTOTAL(109,'June 25'!$E$8:$E$9)</f>
        <v>0</v>
      </c>
      <c r="G36" s="12">
        <f>IFERROR(SUM(G29:G35), "")</f>
        <v>0</v>
      </c>
      <c r="H36" s="12">
        <f>SUBTOTAL(109,'June 25'!$G$8:$G$9)</f>
        <v>0</v>
      </c>
      <c r="I36" s="17"/>
      <c r="J36" s="17"/>
      <c r="M36" s="1"/>
      <c r="N36" s="1" t="str">
        <f>IFERROR(TEXT(TimeSheet2141822354610111213[[#This Row],[Date]],"aaaa"), "")</f>
        <v>Monday</v>
      </c>
      <c r="O36" s="8">
        <v>45824</v>
      </c>
      <c r="P36" s="9">
        <f>SUBTOTAL(109,'June 25'!$E$8:$E$9)</f>
        <v>0</v>
      </c>
      <c r="Q36" s="9"/>
      <c r="R36" s="9">
        <f>SUBTOTAL(109,'June 25'!$G$8:$G$9)</f>
        <v>0</v>
      </c>
      <c r="S36" s="20"/>
      <c r="T36" s="9"/>
    </row>
    <row r="37" spans="2:20" ht="15">
      <c r="C37" s="1"/>
      <c r="D37" s="1"/>
      <c r="E37" s="8"/>
      <c r="F37" s="12">
        <f>SUBTOTAL(109,'June 25'!$E$8:$E$9)</f>
        <v>0</v>
      </c>
      <c r="G37" s="12"/>
      <c r="H37" s="12">
        <f>SUBTOTAL(109,'June 25'!$G$8:$G$9)</f>
        <v>0</v>
      </c>
      <c r="I37" s="19"/>
      <c r="J37" s="17"/>
      <c r="M37" s="1"/>
      <c r="N37" s="1" t="str">
        <f>IFERROR(TEXT(TimeSheet2141822354610111213[[#This Row],[Date]],"aaaa"), "")</f>
        <v>Tuesday</v>
      </c>
      <c r="O37" s="8">
        <v>45825</v>
      </c>
      <c r="P37" s="9">
        <f>SUBTOTAL(109,'June 25'!$E$8:$E$9)</f>
        <v>0</v>
      </c>
      <c r="Q37" s="9"/>
      <c r="R37" s="9">
        <f>SUBTOTAL(109,'June 25'!$G$8:$G$9)</f>
        <v>0</v>
      </c>
      <c r="S37" s="10" t="s">
        <v>61</v>
      </c>
      <c r="T37" s="9">
        <v>2</v>
      </c>
    </row>
    <row r="38" spans="2:20" ht="17.25" thickBot="1">
      <c r="C38" s="1"/>
      <c r="D38" s="1"/>
      <c r="E38" s="11" t="s">
        <v>9</v>
      </c>
      <c r="F38" s="18">
        <f>SUBTOTAL(109,'June 25'!$E$8:$E$9)</f>
        <v>0</v>
      </c>
      <c r="G38" s="18">
        <f>IFERROR(SUM(G30:G37), "")</f>
        <v>0</v>
      </c>
      <c r="H38" s="18">
        <f>IFERROR(SUM(H30:H37), "")</f>
        <v>0</v>
      </c>
      <c r="I38" s="18">
        <f>IFERROR(SUM(I30:I37), "")</f>
        <v>0</v>
      </c>
      <c r="J38" s="12">
        <v>7</v>
      </c>
      <c r="M38" s="1"/>
      <c r="N38" s="1" t="str">
        <f>IFERROR(TEXT(TimeSheet2141822354610111213[[#This Row],[Date]],"aaaa"), "")</f>
        <v>Wednesday</v>
      </c>
      <c r="O38" s="8">
        <v>45826</v>
      </c>
      <c r="P38" s="9">
        <f>SUBTOTAL(109,'June 25'!$E$8:$E$9)</f>
        <v>0</v>
      </c>
      <c r="Q38" s="9"/>
      <c r="R38" s="9">
        <f>SUBTOTAL(109,'June 25'!$G$8:$G$9)</f>
        <v>0</v>
      </c>
      <c r="S38" s="20"/>
      <c r="T38" s="9"/>
    </row>
    <row r="39" spans="2:20" ht="15" thickTop="1">
      <c r="C39" s="1"/>
      <c r="D39" s="1"/>
      <c r="E39" s="1"/>
      <c r="F39" s="103" t="s">
        <v>51</v>
      </c>
      <c r="G39" s="103"/>
      <c r="H39" s="103"/>
      <c r="I39" s="103"/>
      <c r="J39" s="41"/>
      <c r="M39" s="1"/>
      <c r="N39" s="1" t="s">
        <v>58</v>
      </c>
      <c r="O39" s="8">
        <v>45827</v>
      </c>
      <c r="P39" s="9">
        <f>SUBTOTAL(109,'June 25'!$E$8:$E$9)</f>
        <v>0</v>
      </c>
      <c r="Q39" s="9"/>
      <c r="R39" s="9">
        <f>SUBTOTAL(109,'June 25'!$G$8:$G$9)</f>
        <v>0</v>
      </c>
      <c r="S39" s="10" t="s">
        <v>60</v>
      </c>
      <c r="T39" s="9">
        <v>3</v>
      </c>
    </row>
    <row r="40" spans="2:20" ht="15">
      <c r="C40" s="1"/>
      <c r="D40" s="1"/>
      <c r="E40" s="1"/>
      <c r="F40" s="107">
        <f>SUBTOTAL(109,'June 25'!$E$8:$E$9)</f>
        <v>0</v>
      </c>
      <c r="G40" s="108"/>
      <c r="H40" s="108"/>
      <c r="I40" s="108"/>
      <c r="J40" s="37" t="s">
        <v>55</v>
      </c>
      <c r="M40" s="1"/>
      <c r="N40" s="1" t="s">
        <v>59</v>
      </c>
      <c r="O40" s="8">
        <v>45828</v>
      </c>
      <c r="P40" s="12">
        <f>SUBTOTAL(109,'June 25'!$E$8:$E$9)</f>
        <v>0</v>
      </c>
      <c r="Q40" s="12">
        <f>IFERROR(SUM(Q33:Q39), "")</f>
        <v>0</v>
      </c>
      <c r="R40" s="12">
        <f>SUBTOTAL(109,'June 25'!$G$8:$G$9)</f>
        <v>0</v>
      </c>
      <c r="S40" s="17" t="s">
        <v>60</v>
      </c>
      <c r="T40" s="17">
        <v>1</v>
      </c>
    </row>
    <row r="41" spans="2:20" ht="15">
      <c r="D41" s="1"/>
      <c r="E41" s="1"/>
      <c r="F41" s="1"/>
      <c r="G41" s="1"/>
      <c r="H41" s="1"/>
      <c r="I41" s="1"/>
      <c r="J41" s="1"/>
      <c r="M41" s="1"/>
      <c r="N41" s="1"/>
      <c r="O41" s="8"/>
      <c r="P41" s="12">
        <f>SUBTOTAL(109,'June 25'!$E$8:$E$9)</f>
        <v>0</v>
      </c>
      <c r="Q41" s="12"/>
      <c r="R41" s="12">
        <f>SUBTOTAL(109,'June 25'!$G$8:$G$9)</f>
        <v>0</v>
      </c>
      <c r="S41" s="19"/>
      <c r="T41" s="17"/>
    </row>
    <row r="42" spans="2:20" ht="17.25" thickBot="1">
      <c r="M42" s="1"/>
      <c r="N42" s="1"/>
      <c r="O42" s="11" t="s">
        <v>9</v>
      </c>
      <c r="P42" s="18">
        <f>SUBTOTAL(109,'June 25'!$E$8:$E$9)</f>
        <v>0</v>
      </c>
      <c r="Q42" s="18">
        <f>IFERROR(SUM(Q34:Q41), "")</f>
        <v>0</v>
      </c>
      <c r="R42" s="18">
        <f>IFERROR(SUM(R34:R41), "")</f>
        <v>0</v>
      </c>
      <c r="S42" s="18">
        <f>IFERROR(SUM(S34:S41), "")</f>
        <v>0</v>
      </c>
      <c r="T42" s="12">
        <v>6</v>
      </c>
    </row>
    <row r="43" spans="2:20" ht="15" thickTop="1">
      <c r="M43" s="1"/>
      <c r="N43" s="1"/>
      <c r="O43" s="1"/>
      <c r="P43" s="103" t="s">
        <v>51</v>
      </c>
      <c r="Q43" s="103"/>
      <c r="R43" s="103"/>
      <c r="S43" s="103"/>
      <c r="T43" s="51"/>
    </row>
    <row r="44" spans="2:20" ht="24" thickBot="1">
      <c r="B44" s="1"/>
      <c r="C44" s="53" t="s">
        <v>0</v>
      </c>
      <c r="D44" s="53"/>
      <c r="E44" s="53"/>
      <c r="F44" s="53"/>
      <c r="G44" s="53"/>
      <c r="H44" s="53"/>
      <c r="I44" s="53"/>
      <c r="M44" s="1"/>
      <c r="N44" s="1"/>
      <c r="O44" s="1"/>
      <c r="P44" s="107">
        <f>SUBTOTAL(109,'June 25'!$E$8:$E$9)</f>
        <v>0</v>
      </c>
      <c r="Q44" s="108"/>
      <c r="R44" s="108"/>
      <c r="S44" s="108"/>
      <c r="T44" s="47" t="s">
        <v>62</v>
      </c>
    </row>
    <row r="45" spans="2:20" ht="20.25" thickBot="1">
      <c r="B45" s="14">
        <f>'April 25'!B51+'May 25'!I59</f>
        <v>0</v>
      </c>
      <c r="C45" s="2">
        <f>' Feb 25'!C51</f>
        <v>0</v>
      </c>
      <c r="D45" s="1"/>
      <c r="E45" s="1"/>
      <c r="F45" s="1"/>
      <c r="G45" s="1"/>
      <c r="H45" s="1"/>
      <c r="I45" s="1"/>
      <c r="N45" s="1"/>
      <c r="O45" s="1"/>
      <c r="P45" s="1"/>
      <c r="Q45" s="1"/>
      <c r="R45" s="1"/>
      <c r="S45" s="1"/>
      <c r="T45" s="1"/>
    </row>
    <row r="46" spans="2:20" ht="29.25" thickBot="1">
      <c r="B46" s="1"/>
      <c r="C46" s="3" t="s">
        <v>1</v>
      </c>
      <c r="D46" s="55" t="s">
        <v>14</v>
      </c>
      <c r="E46" s="55"/>
      <c r="F46" s="1"/>
      <c r="G46" s="4"/>
      <c r="H46" s="54"/>
      <c r="I46" s="54"/>
    </row>
    <row r="47" spans="2:20" ht="15.75" thickBot="1">
      <c r="B47" s="1"/>
      <c r="C47" s="5" t="s">
        <v>2</v>
      </c>
      <c r="D47" s="56">
        <v>45835</v>
      </c>
      <c r="E47" s="56"/>
      <c r="F47" s="1"/>
      <c r="G47" s="1"/>
      <c r="H47" s="1"/>
      <c r="I47" s="1"/>
    </row>
    <row r="48" spans="2:20">
      <c r="B48" s="1"/>
      <c r="C48" s="1"/>
      <c r="D48" s="1"/>
      <c r="E48" s="1"/>
      <c r="F48" s="1"/>
      <c r="G48" s="1"/>
      <c r="H48" s="1"/>
      <c r="I48" s="1"/>
    </row>
    <row r="49" spans="2:9" ht="28.5">
      <c r="B49" s="1"/>
      <c r="C49" s="7" t="s">
        <v>3</v>
      </c>
      <c r="D49" s="7" t="s">
        <v>4</v>
      </c>
      <c r="E49" s="1" t="s">
        <v>12</v>
      </c>
      <c r="F49" s="1" t="s">
        <v>11</v>
      </c>
      <c r="G49" s="1" t="s">
        <v>6</v>
      </c>
      <c r="H49" s="1" t="s">
        <v>7</v>
      </c>
      <c r="I49" s="1" t="s">
        <v>8</v>
      </c>
    </row>
    <row r="50" spans="2:9">
      <c r="B50" s="1"/>
      <c r="C50" s="1" t="s">
        <v>43</v>
      </c>
      <c r="D50" s="8">
        <v>45829</v>
      </c>
      <c r="E50" s="9"/>
      <c r="F50" s="9"/>
      <c r="G50" s="9"/>
      <c r="H50" s="10"/>
      <c r="I50" s="9">
        <f>IFERROR(SUM(E50:H50), "")</f>
        <v>0</v>
      </c>
    </row>
    <row r="51" spans="2:9">
      <c r="B51" s="1"/>
      <c r="C51" s="1" t="s">
        <v>44</v>
      </c>
      <c r="D51" s="8">
        <v>45830</v>
      </c>
      <c r="E51" s="9"/>
      <c r="F51" s="9"/>
      <c r="G51" s="9"/>
      <c r="H51" s="10"/>
      <c r="I51" s="9"/>
    </row>
    <row r="52" spans="2:9">
      <c r="B52" s="1"/>
      <c r="C52" s="1" t="s">
        <v>63</v>
      </c>
      <c r="D52" s="8">
        <v>45831</v>
      </c>
      <c r="E52" s="9">
        <f>SUBTOTAL(109,'June 25'!$E$8:$E$9)</f>
        <v>0</v>
      </c>
      <c r="F52" s="9"/>
      <c r="G52" s="9">
        <f>SUBTOTAL(109,'June 25'!$G$8:$G$9)</f>
        <v>0</v>
      </c>
      <c r="H52" s="20"/>
      <c r="I52" s="9"/>
    </row>
    <row r="53" spans="2:9">
      <c r="B53" s="1"/>
      <c r="C53" s="1" t="s">
        <v>64</v>
      </c>
      <c r="D53" s="8">
        <v>45832</v>
      </c>
      <c r="E53" s="9">
        <f>SUBTOTAL(109,'June 25'!$E$8:$E$9)</f>
        <v>0</v>
      </c>
      <c r="F53" s="9"/>
      <c r="G53" s="9">
        <f>SUBTOTAL(109,'June 25'!$G$8:$G$9)</f>
        <v>0</v>
      </c>
      <c r="H53" s="10"/>
      <c r="I53" s="9"/>
    </row>
    <row r="54" spans="2:9">
      <c r="B54" s="1"/>
      <c r="C54" s="1" t="s">
        <v>65</v>
      </c>
      <c r="D54" s="8">
        <v>45833</v>
      </c>
      <c r="E54" s="9">
        <f>SUBTOTAL(109,'June 25'!$E$8:$E$9)</f>
        <v>0</v>
      </c>
      <c r="F54" s="9"/>
      <c r="G54" s="9">
        <f>SUBTOTAL(109,'June 25'!$G$8:$G$9)</f>
        <v>0</v>
      </c>
      <c r="H54" s="20"/>
      <c r="I54" s="9"/>
    </row>
    <row r="55" spans="2:9">
      <c r="B55" s="1"/>
      <c r="C55" s="1" t="s">
        <v>58</v>
      </c>
      <c r="D55" s="8">
        <v>45834</v>
      </c>
      <c r="E55" s="9">
        <f>SUBTOTAL(109,'June 25'!$E$8:$E$9)</f>
        <v>0</v>
      </c>
      <c r="F55" s="9"/>
      <c r="G55" s="9">
        <f>SUBTOTAL(109,'June 25'!$G$8:$G$9)</f>
        <v>0</v>
      </c>
      <c r="H55" s="10"/>
      <c r="I55" s="9"/>
    </row>
    <row r="56" spans="2:9" ht="15">
      <c r="B56" s="1"/>
      <c r="C56" s="1" t="s">
        <v>59</v>
      </c>
      <c r="D56" s="8">
        <v>45835</v>
      </c>
      <c r="E56" s="12">
        <f>SUBTOTAL(109,'June 25'!$E$8:$E$9)</f>
        <v>0</v>
      </c>
      <c r="F56" s="12">
        <f>IFERROR(SUM(F49:F55), "")</f>
        <v>0</v>
      </c>
      <c r="G56" s="12">
        <f>SUBTOTAL(109,'June 25'!$G$8:$G$9)</f>
        <v>0</v>
      </c>
      <c r="H56" s="17"/>
      <c r="I56" s="17"/>
    </row>
    <row r="57" spans="2:9" ht="15">
      <c r="B57" s="1"/>
      <c r="C57" s="1"/>
      <c r="D57" s="8"/>
      <c r="E57" s="12">
        <f>SUBTOTAL(109,'June 25'!$E$8:$E$9)</f>
        <v>0</v>
      </c>
      <c r="F57" s="12"/>
      <c r="G57" s="12">
        <f>SUBTOTAL(109,'June 25'!$G$8:$G$9)</f>
        <v>0</v>
      </c>
      <c r="H57" s="19"/>
      <c r="I57" s="17"/>
    </row>
    <row r="58" spans="2:9" ht="17.25" thickBot="1">
      <c r="B58" s="1"/>
      <c r="C58" s="1"/>
      <c r="D58" s="11" t="s">
        <v>9</v>
      </c>
      <c r="E58" s="18">
        <f>SUBTOTAL(109,'June 25'!$E$8:$E$9)</f>
        <v>0</v>
      </c>
      <c r="F58" s="18">
        <f>IFERROR(SUM(F50:F57), "")</f>
        <v>0</v>
      </c>
      <c r="G58" s="18">
        <f>IFERROR(SUM(G50:G57), "")</f>
        <v>0</v>
      </c>
      <c r="H58" s="18">
        <f>IFERROR(SUM(H50:H57), "")</f>
        <v>0</v>
      </c>
      <c r="I58" s="12">
        <v>0</v>
      </c>
    </row>
    <row r="59" spans="2:9" ht="15" thickTop="1">
      <c r="B59" s="1"/>
      <c r="C59" s="1"/>
      <c r="D59" s="1"/>
      <c r="E59" s="103" t="s">
        <v>51</v>
      </c>
      <c r="F59" s="103"/>
      <c r="G59" s="103"/>
      <c r="H59" s="103"/>
      <c r="I59" s="56"/>
    </row>
    <row r="60" spans="2:9">
      <c r="B60" s="1"/>
      <c r="C60" s="1"/>
      <c r="D60" s="1"/>
      <c r="E60" s="107">
        <f>SUBTOTAL(109,'June 25'!$E$8:$E$9)</f>
        <v>0</v>
      </c>
      <c r="F60" s="108"/>
      <c r="G60" s="108"/>
      <c r="H60" s="108"/>
      <c r="I60" s="52" t="s">
        <v>66</v>
      </c>
    </row>
    <row r="61" spans="2:9">
      <c r="C61" s="1"/>
      <c r="D61" s="1"/>
      <c r="E61" s="1"/>
      <c r="F61" s="1"/>
      <c r="G61" s="1"/>
      <c r="H61" s="1"/>
      <c r="I61" s="1"/>
    </row>
  </sheetData>
  <mergeCells count="10">
    <mergeCell ref="E59:H59"/>
    <mergeCell ref="E60:H60"/>
    <mergeCell ref="P43:S43"/>
    <mergeCell ref="P44:S44"/>
    <mergeCell ref="E17:H17"/>
    <mergeCell ref="E18:H18"/>
    <mergeCell ref="F39:I39"/>
    <mergeCell ref="F40:I40"/>
    <mergeCell ref="O18:R18"/>
    <mergeCell ref="O19:R19"/>
  </mergeCells>
  <dataValidations count="19">
    <dataValidation allowBlank="1" showInputMessage="1" showErrorMessage="1" prompt="Weekdays are automatically updated in this column under this heading" sqref="C7 D29 M8 N33 C49"/>
    <dataValidation allowBlank="1" showInputMessage="1" showErrorMessage="1" prompt="Enter Week ending date in this cell" sqref="D5 E27 N6 O31 D47"/>
    <dataValidation allowBlank="1" showInputMessage="1" showErrorMessage="1" prompt="Enter Week ending date in cell at right" sqref="C5 D27 M6 N31 C47"/>
    <dataValidation allowBlank="1" showInputMessage="1" showErrorMessage="1" prompt="Enter Date in this cell" sqref="I17 J39 S18 T43 I59"/>
    <dataValidation allowBlank="1" showInputMessage="1" showErrorMessage="1" prompt="Enter Employee signature in this cell" sqref="E17:H17 F39:I39 O18:R18 P43:S43 E59:H59"/>
    <dataValidation allowBlank="1" showInputMessage="1" showErrorMessage="1" prompt="Total hours for the entire period are automatically calculated in cells at right" sqref="D16 E38 N17 O42 D58"/>
    <dataValidation allowBlank="1" showInputMessage="1" showErrorMessage="1" prompt="Total Hours for each weekday are automatically calculated in this column under this heading" sqref="I7 J29 S8 T33 I49"/>
    <dataValidation allowBlank="1" showInputMessage="1" showErrorMessage="1" prompt="Enter Vacation hours in this column under this heading" sqref="H7 I29 R8 S33 H49"/>
    <dataValidation allowBlank="1" showInputMessage="1" showErrorMessage="1" prompt="Enter Sick hours in this column under this heading" sqref="G7 H29 Q8 R33 G49"/>
    <dataValidation allowBlank="1" showInputMessage="1" showErrorMessage="1" prompt="Enter Overtime Hours in this column under this heading" sqref="F7 G29 P8 Q33 F49"/>
    <dataValidation allowBlank="1" showInputMessage="1" showErrorMessage="1" prompt="Date is automatically updated in this column under this heading based on Week ending date in cell C5" sqref="D7 E29 N8 O33 D49"/>
    <dataValidation allowBlank="1" showInputMessage="1" showErrorMessage="1" prompt="Enter Regular Hours in this column under this heading" sqref="E7 F29 O8 P33 E49"/>
    <dataValidation allowBlank="1" showInputMessage="1" showErrorMessage="1" prompt="Enter Employee phone number in this cell" sqref="H4:I4 I26:J26 R5:S5 S30:T30 H46:I46"/>
    <dataValidation allowBlank="1" showInputMessage="1" showErrorMessage="1" prompt="Enter Employee phone number in cell at right" sqref="G4 H26 Q5 R30 G46"/>
    <dataValidation allowBlank="1" showInputMessage="1" showErrorMessage="1" prompt="Enter Employee name in this cell" sqref="D4:E4 E26:F26 N5:O5 O30:P30 D46:E46"/>
    <dataValidation allowBlank="1" showInputMessage="1" showErrorMessage="1" prompt="Enter Employee name in cell at right" sqref="C4 D26 M5 N30 C46"/>
    <dataValidation allowBlank="1" showInputMessage="1" showErrorMessage="1" prompt="Enter Company Name in this cell. Enter employee details in cells below and Week ending date in cell C5" sqref="C3 D25 M4 N29 C45"/>
    <dataValidation allowBlank="1" showInputMessage="1" showErrorMessage="1" prompt="Title of this worksheet is in this cell" sqref="C2:I2 D24:J24 M3:S3 N28:T28 C44:I44"/>
    <dataValidation allowBlank="1" showInputMessage="1" showErrorMessage="1" prompt="Create a Weekly Time Sheet in this worksheet. Total Hours and Total Pay are automatically calculated at end of TimeSheet table" sqref="B2 C24 L3 M28 B44"/>
  </dataValidations>
  <pageMargins left="0.7" right="0.7" top="0.75" bottom="0.75" header="0.3" footer="0.3"/>
  <drawing r:id="rId1"/>
  <legacyDrawing r:id="rId2"/>
  <tableParts count="5">
    <tablePart r:id="rId3"/>
    <tablePart r:id="rId4"/>
    <tablePart r:id="rId5"/>
    <tablePart r:id="rId6"/>
    <tablePart r:id="rId7"/>
  </tablePart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2:U62"/>
  <sheetViews>
    <sheetView topLeftCell="A29" workbookViewId="0">
      <selection activeCell="B45" sqref="B45:K64"/>
    </sheetView>
  </sheetViews>
  <sheetFormatPr defaultRowHeight="14.25"/>
  <cols>
    <col min="2" max="2" width="10.75" customWidth="1"/>
    <col min="3" max="3" width="12.25" customWidth="1"/>
    <col min="4" max="4" width="11.25" customWidth="1"/>
    <col min="5" max="5" width="13" customWidth="1"/>
    <col min="6" max="6" width="12.125" customWidth="1"/>
    <col min="7" max="7" width="11.875" customWidth="1"/>
    <col min="8" max="8" width="13.5" customWidth="1"/>
    <col min="9" max="9" width="9.75" customWidth="1"/>
    <col min="16" max="16" width="12.625" customWidth="1"/>
  </cols>
  <sheetData>
    <row r="2" spans="2:21" ht="24" thickBot="1">
      <c r="B2" s="1"/>
      <c r="C2" s="53" t="s">
        <v>0</v>
      </c>
      <c r="D2" s="53"/>
      <c r="E2" s="53"/>
      <c r="F2" s="53"/>
      <c r="G2" s="53"/>
      <c r="H2" s="53"/>
      <c r="I2" s="53"/>
    </row>
    <row r="3" spans="2:21" ht="20.25" thickBot="1">
      <c r="B3" s="14" t="e">
        <f>'April 25'!B8+'May 25'!I16</f>
        <v>#VALUE!</v>
      </c>
      <c r="C3" s="2">
        <f>' Feb 25'!C8</f>
        <v>45690</v>
      </c>
      <c r="D3" s="1"/>
      <c r="E3" s="1"/>
      <c r="F3" s="1"/>
      <c r="G3" s="1"/>
      <c r="H3" s="1"/>
      <c r="I3" s="1"/>
    </row>
    <row r="4" spans="2:21" ht="31.5" thickBot="1">
      <c r="B4" s="1"/>
      <c r="C4" s="3" t="s">
        <v>1</v>
      </c>
      <c r="D4" s="55" t="s">
        <v>14</v>
      </c>
      <c r="E4" s="55"/>
      <c r="F4" s="1"/>
      <c r="G4" s="4"/>
      <c r="H4" s="54"/>
      <c r="I4" s="54"/>
      <c r="N4" s="1"/>
      <c r="O4" s="58" t="s">
        <v>0</v>
      </c>
      <c r="P4" s="58"/>
      <c r="Q4" s="58"/>
      <c r="R4" s="58"/>
      <c r="S4" s="58"/>
      <c r="T4" s="58"/>
      <c r="U4" s="58"/>
    </row>
    <row r="5" spans="2:21" ht="20.25" thickBot="1">
      <c r="B5" s="1"/>
      <c r="C5" s="5" t="s">
        <v>2</v>
      </c>
      <c r="D5" s="56">
        <v>45835</v>
      </c>
      <c r="E5" s="56"/>
      <c r="F5" s="1"/>
      <c r="G5" s="1"/>
      <c r="H5" s="1"/>
      <c r="I5" s="1"/>
      <c r="N5" s="14">
        <f>'April 25'!N10+'May 25'!U18</f>
        <v>0</v>
      </c>
      <c r="O5" s="2">
        <f>' Feb 25'!O10</f>
        <v>0</v>
      </c>
      <c r="P5" s="1"/>
      <c r="Q5" s="1"/>
      <c r="R5" s="1"/>
      <c r="S5" s="1"/>
      <c r="T5" s="1"/>
      <c r="U5" s="1"/>
    </row>
    <row r="6" spans="2:21" ht="29.25" thickBot="1">
      <c r="B6" s="1"/>
      <c r="C6" s="1"/>
      <c r="D6" s="1"/>
      <c r="E6" s="1"/>
      <c r="F6" s="1"/>
      <c r="G6" s="1"/>
      <c r="H6" s="1"/>
      <c r="I6" s="1"/>
      <c r="N6" s="1"/>
      <c r="O6" s="3" t="s">
        <v>1</v>
      </c>
      <c r="P6" s="59" t="s">
        <v>14</v>
      </c>
      <c r="Q6" s="59"/>
      <c r="R6" s="1"/>
      <c r="S6" s="4"/>
      <c r="T6" s="60"/>
      <c r="U6" s="60"/>
    </row>
    <row r="7" spans="2:21" ht="29.25" thickBot="1">
      <c r="B7" s="1"/>
      <c r="C7" s="7" t="s">
        <v>3</v>
      </c>
      <c r="D7" s="7" t="s">
        <v>4</v>
      </c>
      <c r="E7" s="1" t="s">
        <v>12</v>
      </c>
      <c r="F7" s="1" t="s">
        <v>11</v>
      </c>
      <c r="G7" s="1" t="s">
        <v>6</v>
      </c>
      <c r="H7" s="1" t="s">
        <v>7</v>
      </c>
      <c r="I7" s="1" t="s">
        <v>8</v>
      </c>
      <c r="N7" s="1"/>
      <c r="O7" s="5" t="s">
        <v>2</v>
      </c>
      <c r="P7" s="61">
        <v>45856</v>
      </c>
      <c r="Q7" s="61"/>
      <c r="R7" s="1"/>
      <c r="S7" s="1"/>
      <c r="T7" s="1"/>
      <c r="U7" s="1"/>
    </row>
    <row r="8" spans="2:21">
      <c r="B8" s="1"/>
      <c r="C8" s="1" t="str">
        <f>IFERROR(TEXT(TimeSheet214182235461023[[#This Row],[Date]],"aaaa"), "")</f>
        <v>Saturday</v>
      </c>
      <c r="D8" s="8">
        <v>45836</v>
      </c>
      <c r="E8" s="9"/>
      <c r="F8" s="9"/>
      <c r="G8" s="9"/>
      <c r="H8" s="10"/>
      <c r="I8" s="9">
        <f>IFERROR(SUM(E8:H8), "")</f>
        <v>0</v>
      </c>
      <c r="N8" s="1"/>
      <c r="O8" s="1"/>
      <c r="P8" s="1"/>
      <c r="Q8" s="1"/>
      <c r="R8" s="1"/>
      <c r="S8" s="1"/>
      <c r="T8" s="1"/>
      <c r="U8" s="1"/>
    </row>
    <row r="9" spans="2:21" ht="42.75">
      <c r="B9" s="1"/>
      <c r="C9" s="1" t="str">
        <f>IFERROR(TEXT(TimeSheet214182235461023[[#This Row],[Date]],"aaaa"), "")</f>
        <v>Sunday</v>
      </c>
      <c r="D9" s="8">
        <v>45837</v>
      </c>
      <c r="E9" s="9"/>
      <c r="F9" s="9"/>
      <c r="G9" s="9"/>
      <c r="H9" s="10"/>
      <c r="I9" s="9"/>
      <c r="N9" s="1"/>
      <c r="O9" s="7" t="s">
        <v>3</v>
      </c>
      <c r="P9" s="7" t="s">
        <v>4</v>
      </c>
      <c r="Q9" s="1" t="s">
        <v>12</v>
      </c>
      <c r="R9" s="1" t="s">
        <v>11</v>
      </c>
      <c r="S9" s="1" t="s">
        <v>6</v>
      </c>
      <c r="T9" s="1" t="s">
        <v>7</v>
      </c>
      <c r="U9" s="1" t="s">
        <v>8</v>
      </c>
    </row>
    <row r="10" spans="2:21" ht="28.5">
      <c r="B10" s="1"/>
      <c r="C10" s="1" t="s">
        <v>63</v>
      </c>
      <c r="D10" s="8">
        <v>45838</v>
      </c>
      <c r="E10" s="9">
        <f>SUBTOTAL(109,'June 25'!$E$8:$E$9)</f>
        <v>0</v>
      </c>
      <c r="F10" s="9"/>
      <c r="G10" s="9">
        <f>SUBTOTAL(109,'June 25'!$G$8:$G$9)</f>
        <v>0</v>
      </c>
      <c r="H10" s="20"/>
      <c r="I10" s="9"/>
      <c r="N10" s="1"/>
      <c r="O10" s="1" t="str">
        <f>IFERROR(TEXT(TimeSheet2141822354610232526[[#This Row],[Date]],"aaaa"), "")</f>
        <v>Saturday</v>
      </c>
      <c r="P10" s="8">
        <v>45850</v>
      </c>
      <c r="Q10" s="9"/>
      <c r="R10" s="9"/>
      <c r="S10" s="9"/>
      <c r="T10" s="10"/>
      <c r="U10" s="9">
        <f>IFERROR(SUM(Q10:T10), "")</f>
        <v>0</v>
      </c>
    </row>
    <row r="11" spans="2:21">
      <c r="B11" s="1"/>
      <c r="C11" s="1" t="s">
        <v>64</v>
      </c>
      <c r="D11" s="8">
        <v>45839</v>
      </c>
      <c r="E11" s="9">
        <f>SUBTOTAL(109,'June 25'!$E$8:$E$9)</f>
        <v>0</v>
      </c>
      <c r="F11" s="9"/>
      <c r="G11" s="9">
        <f>SUBTOTAL(109,'June 25'!$G$8:$G$9)</f>
        <v>0</v>
      </c>
      <c r="H11" s="10"/>
      <c r="I11" s="9"/>
      <c r="N11" s="1"/>
      <c r="O11" s="1" t="str">
        <f>IFERROR(TEXT(TimeSheet2141822354610232526[[#This Row],[Date]],"aaaa"), "")</f>
        <v>Sunday</v>
      </c>
      <c r="P11" s="8">
        <v>45851</v>
      </c>
      <c r="Q11" s="9"/>
      <c r="R11" s="9"/>
      <c r="S11" s="9"/>
      <c r="T11" s="10"/>
      <c r="U11" s="9"/>
    </row>
    <row r="12" spans="2:21" ht="42.75">
      <c r="B12" s="1"/>
      <c r="C12" s="1" t="s">
        <v>65</v>
      </c>
      <c r="D12" s="8">
        <v>45840</v>
      </c>
      <c r="E12" s="9">
        <f>SUBTOTAL(109,'June 25'!$E$8:$E$9)</f>
        <v>0</v>
      </c>
      <c r="F12" s="9"/>
      <c r="G12" s="9">
        <f>SUBTOTAL(109,'June 25'!$G$8:$G$9)</f>
        <v>0</v>
      </c>
      <c r="H12" s="20" t="s">
        <v>67</v>
      </c>
      <c r="I12" s="9">
        <v>2</v>
      </c>
      <c r="N12" s="1"/>
      <c r="O12" s="1" t="s">
        <v>63</v>
      </c>
      <c r="P12" s="8">
        <v>45852</v>
      </c>
      <c r="Q12" s="9">
        <f>SUBTOTAL(109,'June 25'!$E$8:$E$9)</f>
        <v>0</v>
      </c>
      <c r="R12" s="9"/>
      <c r="S12" s="9">
        <f>SUBTOTAL(109,'June 25'!$G$8:$G$9)</f>
        <v>0</v>
      </c>
      <c r="T12" s="20"/>
      <c r="U12" s="9"/>
    </row>
    <row r="13" spans="2:21" ht="42.75">
      <c r="B13" s="1"/>
      <c r="C13" s="1" t="s">
        <v>58</v>
      </c>
      <c r="D13" s="8">
        <v>45841</v>
      </c>
      <c r="E13" s="9">
        <f>SUBTOTAL(109,'June 25'!$E$8:$E$9)</f>
        <v>0</v>
      </c>
      <c r="F13" s="9"/>
      <c r="G13" s="9">
        <f>SUBTOTAL(109,'June 25'!$G$8:$G$9)</f>
        <v>0</v>
      </c>
      <c r="H13" s="20" t="s">
        <v>67</v>
      </c>
      <c r="I13" s="9">
        <v>1</v>
      </c>
      <c r="N13" s="1"/>
      <c r="O13" s="1" t="s">
        <v>64</v>
      </c>
      <c r="P13" s="8">
        <v>45853</v>
      </c>
      <c r="Q13" s="9">
        <f>SUBTOTAL(109,'June 25'!$E$8:$E$9)</f>
        <v>0</v>
      </c>
      <c r="R13" s="9"/>
      <c r="S13" s="9">
        <f>SUBTOTAL(109,'June 25'!$G$8:$G$9)</f>
        <v>0</v>
      </c>
      <c r="T13" s="10"/>
      <c r="U13" s="9"/>
    </row>
    <row r="14" spans="2:21" ht="28.5">
      <c r="B14" s="1"/>
      <c r="C14" s="1" t="s">
        <v>59</v>
      </c>
      <c r="D14" s="8">
        <v>45842</v>
      </c>
      <c r="E14" s="12">
        <f>SUBTOTAL(109,'June 25'!$E$8:$E$9)</f>
        <v>0</v>
      </c>
      <c r="F14" s="12">
        <f>IFERROR(SUM(F7:F13), "")</f>
        <v>0</v>
      </c>
      <c r="G14" s="12">
        <f>SUBTOTAL(109,'June 25'!$G$8:$G$9)</f>
        <v>0</v>
      </c>
      <c r="H14" s="17"/>
      <c r="I14" s="17"/>
      <c r="N14" s="1"/>
      <c r="O14" s="1" t="s">
        <v>65</v>
      </c>
      <c r="P14" s="8">
        <v>45854</v>
      </c>
      <c r="Q14" s="9">
        <f>SUBTOTAL(109,'June 25'!$E$8:$E$9)</f>
        <v>0</v>
      </c>
      <c r="R14" s="9"/>
      <c r="S14" s="9">
        <f>SUBTOTAL(109,'June 25'!$G$8:$G$9)</f>
        <v>0</v>
      </c>
      <c r="T14" s="20"/>
      <c r="U14" s="9"/>
    </row>
    <row r="15" spans="2:21" ht="28.5">
      <c r="B15" s="1"/>
      <c r="C15" s="1"/>
      <c r="D15" s="8"/>
      <c r="E15" s="12">
        <f>SUBTOTAL(109,'June 25'!$E$8:$E$9)</f>
        <v>0</v>
      </c>
      <c r="F15" s="12"/>
      <c r="G15" s="12">
        <f>SUBTOTAL(109,'June 25'!$G$8:$G$9)</f>
        <v>0</v>
      </c>
      <c r="H15" s="19"/>
      <c r="I15" s="17"/>
      <c r="N15" s="1"/>
      <c r="O15" s="1" t="s">
        <v>58</v>
      </c>
      <c r="P15" s="8">
        <v>45855</v>
      </c>
      <c r="Q15" s="9">
        <f>SUBTOTAL(109,'June 25'!$E$8:$E$9)</f>
        <v>0</v>
      </c>
      <c r="R15" s="9"/>
      <c r="S15" s="9">
        <f>SUBTOTAL(109,'June 25'!$G$8:$G$9)</f>
        <v>0</v>
      </c>
      <c r="T15" s="20"/>
      <c r="U15" s="9">
        <v>2</v>
      </c>
    </row>
    <row r="16" spans="2:21" ht="17.25" thickBot="1">
      <c r="B16" s="1"/>
      <c r="C16" s="1"/>
      <c r="D16" s="11" t="s">
        <v>9</v>
      </c>
      <c r="E16" s="18">
        <f>SUBTOTAL(109,'June 25'!$E$8:$E$9)</f>
        <v>0</v>
      </c>
      <c r="F16" s="18">
        <f>IFERROR(SUM(F8:F15), "")</f>
        <v>0</v>
      </c>
      <c r="G16" s="18">
        <f>IFERROR(SUM(G8:G15), "")</f>
        <v>0</v>
      </c>
      <c r="H16" s="18">
        <f>IFERROR(SUM(H8:H15), "")</f>
        <v>0</v>
      </c>
      <c r="I16" s="12">
        <v>3</v>
      </c>
      <c r="N16" s="1"/>
      <c r="O16" s="1" t="s">
        <v>59</v>
      </c>
      <c r="P16" s="8">
        <v>45856</v>
      </c>
      <c r="Q16" s="12">
        <f>SUBTOTAL(109,'June 25'!$E$8:$E$9)</f>
        <v>0</v>
      </c>
      <c r="R16" s="12">
        <f>IFERROR(SUM(R9:R15), "")</f>
        <v>0</v>
      </c>
      <c r="S16" s="12">
        <f>SUBTOTAL(109,'June 25'!$G$8:$G$9)</f>
        <v>0</v>
      </c>
      <c r="T16" s="17"/>
      <c r="U16" s="17"/>
    </row>
    <row r="17" spans="2:21" ht="15.75" thickTop="1">
      <c r="B17" s="1"/>
      <c r="C17" s="1"/>
      <c r="D17" s="1"/>
      <c r="E17" s="103" t="s">
        <v>51</v>
      </c>
      <c r="F17" s="103"/>
      <c r="G17" s="103"/>
      <c r="H17" s="103"/>
      <c r="I17" s="56"/>
      <c r="N17" s="1"/>
      <c r="O17" s="1"/>
      <c r="P17" s="8"/>
      <c r="Q17" s="12">
        <f>SUBTOTAL(109,'June 25'!$E$8:$E$9)</f>
        <v>0</v>
      </c>
      <c r="R17" s="12"/>
      <c r="S17" s="12">
        <f>SUBTOTAL(109,'June 25'!$G$8:$G$9)</f>
        <v>0</v>
      </c>
      <c r="T17" s="19"/>
      <c r="U17" s="17"/>
    </row>
    <row r="18" spans="2:21" ht="17.25" thickBot="1">
      <c r="B18" s="1"/>
      <c r="C18" s="1"/>
      <c r="D18" s="1"/>
      <c r="E18" s="107">
        <f>SUBTOTAL(109,'June 25'!$E$8:$E$9)</f>
        <v>0</v>
      </c>
      <c r="F18" s="108"/>
      <c r="G18" s="108"/>
      <c r="H18" s="108"/>
      <c r="I18" s="52" t="s">
        <v>66</v>
      </c>
      <c r="N18" s="1"/>
      <c r="O18" s="1"/>
      <c r="P18" s="11" t="s">
        <v>9</v>
      </c>
      <c r="Q18" s="18">
        <f>SUBTOTAL(109,'June 25'!$E$8:$E$9)</f>
        <v>0</v>
      </c>
      <c r="R18" s="18">
        <f>IFERROR(SUM(R10:R17), "")</f>
        <v>0</v>
      </c>
      <c r="S18" s="18">
        <f>IFERROR(SUM(S10:S17), "")</f>
        <v>0</v>
      </c>
      <c r="T18" s="18">
        <f>IFERROR(SUM(T10:T17), "")</f>
        <v>0</v>
      </c>
      <c r="U18" s="12">
        <v>2</v>
      </c>
    </row>
    <row r="19" spans="2:21" ht="15" thickTop="1">
      <c r="C19" s="1"/>
      <c r="D19" s="1"/>
      <c r="E19" s="1"/>
      <c r="F19" s="1"/>
      <c r="G19" s="1"/>
      <c r="H19" s="1"/>
      <c r="I19" s="1"/>
      <c r="N19" s="1"/>
      <c r="O19" s="1"/>
      <c r="P19" s="1"/>
      <c r="Q19" s="103" t="s">
        <v>51</v>
      </c>
      <c r="R19" s="103"/>
      <c r="S19" s="103"/>
      <c r="T19" s="103"/>
      <c r="U19" s="61"/>
    </row>
    <row r="20" spans="2:21">
      <c r="N20" s="1"/>
      <c r="O20" s="1"/>
      <c r="P20" s="1"/>
      <c r="Q20" s="107">
        <f>SUBTOTAL(109,'June 25'!$E$8:$E$9)</f>
        <v>0</v>
      </c>
      <c r="R20" s="108"/>
      <c r="S20" s="108"/>
      <c r="T20" s="108"/>
      <c r="U20" s="57" t="s">
        <v>69</v>
      </c>
    </row>
    <row r="21" spans="2:21">
      <c r="O21" s="1"/>
      <c r="P21" s="1"/>
      <c r="Q21" s="1"/>
      <c r="R21" s="1"/>
      <c r="S21" s="1"/>
      <c r="T21" s="1"/>
      <c r="U21" s="1"/>
    </row>
    <row r="25" spans="2:21" ht="24" thickBot="1">
      <c r="B25" s="1"/>
      <c r="C25" s="53" t="s">
        <v>0</v>
      </c>
      <c r="D25" s="53"/>
      <c r="E25" s="53"/>
      <c r="F25" s="53"/>
      <c r="G25" s="53"/>
      <c r="H25" s="53"/>
      <c r="I25" s="53"/>
    </row>
    <row r="26" spans="2:21" ht="24" thickBot="1">
      <c r="B26" s="14" t="e">
        <f>'April 25'!B31+'May 25'!I39</f>
        <v>#VALUE!</v>
      </c>
      <c r="C26" s="2">
        <f>' Feb 25'!C31</f>
        <v>45702</v>
      </c>
      <c r="D26" s="1"/>
      <c r="E26" s="1"/>
      <c r="F26" s="1"/>
      <c r="G26" s="1"/>
      <c r="H26" s="1"/>
      <c r="I26" s="1"/>
      <c r="N26" s="1"/>
      <c r="O26" s="58" t="s">
        <v>0</v>
      </c>
      <c r="P26" s="58"/>
      <c r="Q26" s="58"/>
      <c r="R26" s="58"/>
      <c r="S26" s="58"/>
      <c r="T26" s="58"/>
      <c r="U26" s="58"/>
    </row>
    <row r="27" spans="2:21" ht="29.25" thickBot="1">
      <c r="B27" s="1"/>
      <c r="C27" s="3" t="s">
        <v>1</v>
      </c>
      <c r="D27" s="55" t="s">
        <v>14</v>
      </c>
      <c r="E27" s="55"/>
      <c r="F27" s="1"/>
      <c r="G27" s="4"/>
      <c r="H27" s="54"/>
      <c r="I27" s="54"/>
      <c r="N27" s="14">
        <f>'April 25'!N32+'May 25'!U40</f>
        <v>0</v>
      </c>
      <c r="O27" s="2">
        <f>' Feb 25'!O32</f>
        <v>0</v>
      </c>
      <c r="P27" s="1"/>
      <c r="Q27" s="1"/>
      <c r="R27" s="1"/>
      <c r="S27" s="1"/>
      <c r="T27" s="1"/>
      <c r="U27" s="1"/>
    </row>
    <row r="28" spans="2:21" ht="30" thickBot="1">
      <c r="B28" s="1"/>
      <c r="C28" s="5" t="s">
        <v>2</v>
      </c>
      <c r="D28" s="56">
        <v>45849</v>
      </c>
      <c r="E28" s="56"/>
      <c r="F28" s="1"/>
      <c r="G28" s="1"/>
      <c r="H28" s="1"/>
      <c r="I28" s="1"/>
      <c r="N28" s="1"/>
      <c r="O28" s="3" t="s">
        <v>1</v>
      </c>
      <c r="P28" s="59" t="s">
        <v>14</v>
      </c>
      <c r="Q28" s="59"/>
      <c r="R28" s="1"/>
      <c r="S28" s="4"/>
      <c r="T28" s="60"/>
      <c r="U28" s="60"/>
    </row>
    <row r="29" spans="2:21" ht="15.75" thickBot="1">
      <c r="B29" s="1"/>
      <c r="C29" s="1"/>
      <c r="D29" s="1"/>
      <c r="E29" s="1"/>
      <c r="F29" s="1"/>
      <c r="G29" s="1"/>
      <c r="H29" s="1"/>
      <c r="I29" s="1"/>
      <c r="N29" s="1"/>
      <c r="O29" s="5" t="s">
        <v>2</v>
      </c>
      <c r="P29" s="61">
        <v>45863</v>
      </c>
      <c r="Q29" s="61"/>
      <c r="R29" s="1"/>
      <c r="S29" s="1"/>
      <c r="T29" s="1"/>
      <c r="U29" s="1"/>
    </row>
    <row r="30" spans="2:21" ht="28.5">
      <c r="B30" s="1"/>
      <c r="C30" s="7" t="s">
        <v>3</v>
      </c>
      <c r="D30" s="7" t="s">
        <v>4</v>
      </c>
      <c r="E30" s="1" t="s">
        <v>12</v>
      </c>
      <c r="F30" s="1" t="s">
        <v>11</v>
      </c>
      <c r="G30" s="1" t="s">
        <v>6</v>
      </c>
      <c r="H30" s="1" t="s">
        <v>7</v>
      </c>
      <c r="I30" s="1" t="s">
        <v>8</v>
      </c>
      <c r="N30" s="1"/>
      <c r="O30" s="1"/>
      <c r="P30" s="1"/>
      <c r="Q30" s="1"/>
      <c r="R30" s="1"/>
      <c r="S30" s="1"/>
      <c r="T30" s="1"/>
      <c r="U30" s="1"/>
    </row>
    <row r="31" spans="2:21" ht="42.75">
      <c r="B31" s="1"/>
      <c r="C31" s="1" t="str">
        <f>IFERROR(TEXT(TimeSheet21418223546102325[[#This Row],[Date]],"aaaa"), "")</f>
        <v>Saturday</v>
      </c>
      <c r="D31" s="8">
        <v>45843</v>
      </c>
      <c r="E31" s="9"/>
      <c r="F31" s="9"/>
      <c r="G31" s="9"/>
      <c r="H31" s="10"/>
      <c r="I31" s="9">
        <f>IFERROR(SUM(E31:H31), "")</f>
        <v>0</v>
      </c>
      <c r="N31" s="1"/>
      <c r="O31" s="7" t="s">
        <v>3</v>
      </c>
      <c r="P31" s="7" t="s">
        <v>4</v>
      </c>
      <c r="Q31" s="1" t="s">
        <v>12</v>
      </c>
      <c r="R31" s="1" t="s">
        <v>11</v>
      </c>
      <c r="S31" s="1" t="s">
        <v>6</v>
      </c>
      <c r="T31" s="1" t="s">
        <v>7</v>
      </c>
      <c r="U31" s="1" t="s">
        <v>8</v>
      </c>
    </row>
    <row r="32" spans="2:21" ht="28.5">
      <c r="B32" s="1"/>
      <c r="C32" s="1" t="str">
        <f>IFERROR(TEXT(TimeSheet21418223546102325[[#This Row],[Date]],"aaaa"), "")</f>
        <v>Sunday</v>
      </c>
      <c r="D32" s="8">
        <v>45844</v>
      </c>
      <c r="E32" s="9"/>
      <c r="F32" s="9"/>
      <c r="G32" s="9"/>
      <c r="H32" s="10"/>
      <c r="I32" s="9"/>
      <c r="N32" s="1"/>
      <c r="O32" s="1" t="str">
        <f>IFERROR(TEXT(TimeSheet214182235461023252627[[#This Row],[Date]],"aaaa"), "")</f>
        <v>Saturday</v>
      </c>
      <c r="P32" s="8">
        <v>45857</v>
      </c>
      <c r="Q32" s="9"/>
      <c r="R32" s="9"/>
      <c r="S32" s="9"/>
      <c r="T32" s="10"/>
      <c r="U32" s="9">
        <f>IFERROR(SUM(Q32:T32), "")</f>
        <v>0</v>
      </c>
    </row>
    <row r="33" spans="2:21">
      <c r="B33" s="1"/>
      <c r="C33" s="1" t="s">
        <v>63</v>
      </c>
      <c r="D33" s="8">
        <v>45845</v>
      </c>
      <c r="E33" s="9">
        <f>SUBTOTAL(109,'June 25'!$E$8:$E$9)</f>
        <v>0</v>
      </c>
      <c r="F33" s="9"/>
      <c r="G33" s="9">
        <f>SUBTOTAL(109,'June 25'!$G$8:$G$9)</f>
        <v>0</v>
      </c>
      <c r="H33" s="20"/>
      <c r="I33" s="9">
        <v>1</v>
      </c>
      <c r="N33" s="1"/>
      <c r="O33" s="1" t="str">
        <f>IFERROR(TEXT(TimeSheet214182235461023252627[[#This Row],[Date]],"aaaa"), "")</f>
        <v>Sunday</v>
      </c>
      <c r="P33" s="8">
        <v>45858</v>
      </c>
      <c r="Q33" s="9"/>
      <c r="R33" s="9"/>
      <c r="S33" s="9"/>
      <c r="T33" s="10"/>
      <c r="U33" s="9"/>
    </row>
    <row r="34" spans="2:21">
      <c r="B34" s="1"/>
      <c r="C34" s="1" t="s">
        <v>64</v>
      </c>
      <c r="D34" s="8">
        <v>45846</v>
      </c>
      <c r="E34" s="9">
        <f>SUBTOTAL(109,'June 25'!$E$8:$E$9)</f>
        <v>0</v>
      </c>
      <c r="F34" s="9"/>
      <c r="G34" s="9">
        <f>SUBTOTAL(109,'June 25'!$G$8:$G$9)</f>
        <v>0</v>
      </c>
      <c r="H34" s="10"/>
      <c r="I34" s="9"/>
      <c r="N34" s="1"/>
      <c r="O34" s="1" t="s">
        <v>63</v>
      </c>
      <c r="P34" s="8">
        <v>45859</v>
      </c>
      <c r="Q34" s="9">
        <f>SUBTOTAL(109,'June 25'!$E$8:$E$9)</f>
        <v>0</v>
      </c>
      <c r="R34" s="9"/>
      <c r="S34" s="9">
        <f>SUBTOTAL(109,'June 25'!$G$8:$G$9)</f>
        <v>0</v>
      </c>
      <c r="T34" s="20"/>
      <c r="U34" s="9"/>
    </row>
    <row r="35" spans="2:21" ht="28.5">
      <c r="B35" s="1"/>
      <c r="C35" s="1" t="s">
        <v>65</v>
      </c>
      <c r="D35" s="8">
        <v>45847</v>
      </c>
      <c r="E35" s="9">
        <f>SUBTOTAL(109,'June 25'!$E$8:$E$9)</f>
        <v>0</v>
      </c>
      <c r="F35" s="9"/>
      <c r="G35" s="9">
        <f>SUBTOTAL(109,'June 25'!$G$8:$G$9)</f>
        <v>0</v>
      </c>
      <c r="H35" s="20"/>
      <c r="I35" s="9"/>
      <c r="N35" s="1"/>
      <c r="O35" s="1" t="s">
        <v>64</v>
      </c>
      <c r="P35" s="8">
        <v>45860</v>
      </c>
      <c r="Q35" s="9">
        <f>SUBTOTAL(109,'June 25'!$E$8:$E$9)</f>
        <v>0</v>
      </c>
      <c r="R35" s="9"/>
      <c r="S35" s="9">
        <f>SUBTOTAL(109,'June 25'!$G$8:$G$9)</f>
        <v>0</v>
      </c>
      <c r="T35" s="10"/>
      <c r="U35" s="9">
        <v>3</v>
      </c>
    </row>
    <row r="36" spans="2:21" ht="28.5">
      <c r="B36" s="1"/>
      <c r="C36" s="1" t="s">
        <v>58</v>
      </c>
      <c r="D36" s="8">
        <v>45848</v>
      </c>
      <c r="E36" s="9">
        <f>SUBTOTAL(109,'June 25'!$E$8:$E$9)</f>
        <v>0</v>
      </c>
      <c r="F36" s="9"/>
      <c r="G36" s="9">
        <f>SUBTOTAL(109,'June 25'!$G$8:$G$9)</f>
        <v>0</v>
      </c>
      <c r="H36" s="20"/>
      <c r="I36" s="9">
        <v>1</v>
      </c>
      <c r="N36" s="1"/>
      <c r="O36" s="1" t="s">
        <v>65</v>
      </c>
      <c r="P36" s="8">
        <v>45861</v>
      </c>
      <c r="Q36" s="9">
        <f>SUBTOTAL(109,'June 25'!$E$8:$E$9)</f>
        <v>0</v>
      </c>
      <c r="R36" s="9"/>
      <c r="S36" s="9">
        <f>SUBTOTAL(109,'June 25'!$G$8:$G$9)</f>
        <v>0</v>
      </c>
      <c r="T36" s="20"/>
      <c r="U36" s="9"/>
    </row>
    <row r="37" spans="2:21" ht="28.5">
      <c r="B37" s="1"/>
      <c r="C37" s="1" t="s">
        <v>59</v>
      </c>
      <c r="D37" s="8">
        <v>45849</v>
      </c>
      <c r="E37" s="12">
        <f>SUBTOTAL(109,'June 25'!$E$8:$E$9)</f>
        <v>0</v>
      </c>
      <c r="F37" s="12">
        <f>IFERROR(SUM(F30:F36), "")</f>
        <v>0</v>
      </c>
      <c r="G37" s="12">
        <f>SUBTOTAL(109,'June 25'!$G$8:$G$9)</f>
        <v>0</v>
      </c>
      <c r="H37" s="17"/>
      <c r="I37" s="17"/>
      <c r="N37" s="1"/>
      <c r="O37" s="1" t="s">
        <v>58</v>
      </c>
      <c r="P37" s="8">
        <v>45862</v>
      </c>
      <c r="Q37" s="9">
        <f>SUBTOTAL(109,'June 25'!$E$8:$E$9)</f>
        <v>0</v>
      </c>
      <c r="R37" s="9"/>
      <c r="S37" s="9">
        <f>SUBTOTAL(109,'June 25'!$G$8:$G$9)</f>
        <v>0</v>
      </c>
      <c r="T37" s="20"/>
      <c r="U37" s="9">
        <v>3</v>
      </c>
    </row>
    <row r="38" spans="2:21" ht="15">
      <c r="B38" s="1"/>
      <c r="C38" s="1"/>
      <c r="D38" s="8"/>
      <c r="E38" s="12">
        <f>SUBTOTAL(109,'June 25'!$E$8:$E$9)</f>
        <v>0</v>
      </c>
      <c r="F38" s="12"/>
      <c r="G38" s="12">
        <f>SUBTOTAL(109,'June 25'!$G$8:$G$9)</f>
        <v>0</v>
      </c>
      <c r="H38" s="19"/>
      <c r="I38" s="17"/>
      <c r="N38" s="1"/>
      <c r="O38" s="1" t="s">
        <v>59</v>
      </c>
      <c r="P38" s="8">
        <v>45863</v>
      </c>
      <c r="Q38" s="12">
        <f>SUBTOTAL(109,'June 25'!$E$8:$E$9)</f>
        <v>0</v>
      </c>
      <c r="R38" s="12">
        <f>IFERROR(SUM(R31:R37), "")</f>
        <v>0</v>
      </c>
      <c r="S38" s="12">
        <f>SUBTOTAL(109,'June 25'!$G$8:$G$9)</f>
        <v>0</v>
      </c>
      <c r="T38" s="17"/>
      <c r="U38" s="17"/>
    </row>
    <row r="39" spans="2:21" ht="17.25" thickBot="1">
      <c r="B39" s="1"/>
      <c r="C39" s="1"/>
      <c r="D39" s="11" t="s">
        <v>9</v>
      </c>
      <c r="E39" s="18">
        <f>SUBTOTAL(109,'June 25'!$E$8:$E$9)</f>
        <v>0</v>
      </c>
      <c r="F39" s="18">
        <f>IFERROR(SUM(F31:F38), "")</f>
        <v>0</v>
      </c>
      <c r="G39" s="18">
        <f>IFERROR(SUM(G31:G38), "")</f>
        <v>0</v>
      </c>
      <c r="H39" s="18">
        <f>IFERROR(SUM(H31:H38), "")</f>
        <v>0</v>
      </c>
      <c r="I39" s="12">
        <v>2</v>
      </c>
      <c r="N39" s="1"/>
      <c r="O39" s="1"/>
      <c r="P39" s="8"/>
      <c r="Q39" s="12">
        <f>SUBTOTAL(109,'June 25'!$E$8:$E$9)</f>
        <v>0</v>
      </c>
      <c r="R39" s="12"/>
      <c r="S39" s="12">
        <f>SUBTOTAL(109,'June 25'!$G$8:$G$9)</f>
        <v>0</v>
      </c>
      <c r="T39" s="19"/>
      <c r="U39" s="17"/>
    </row>
    <row r="40" spans="2:21" ht="18" thickTop="1" thickBot="1">
      <c r="B40" s="1"/>
      <c r="C40" s="1"/>
      <c r="D40" s="1"/>
      <c r="E40" s="103" t="s">
        <v>51</v>
      </c>
      <c r="F40" s="103"/>
      <c r="G40" s="103"/>
      <c r="H40" s="103"/>
      <c r="I40" s="56"/>
      <c r="N40" s="1"/>
      <c r="O40" s="1"/>
      <c r="P40" s="11" t="s">
        <v>9</v>
      </c>
      <c r="Q40" s="18">
        <f>SUBTOTAL(109,'June 25'!$E$8:$E$9)</f>
        <v>0</v>
      </c>
      <c r="R40" s="18">
        <f>IFERROR(SUM(R32:R39), "")</f>
        <v>0</v>
      </c>
      <c r="S40" s="18">
        <f>IFERROR(SUM(S32:S39), "")</f>
        <v>0</v>
      </c>
      <c r="T40" s="18">
        <f>IFERROR(SUM(T32:T39), "")</f>
        <v>0</v>
      </c>
      <c r="U40" s="12">
        <v>2</v>
      </c>
    </row>
    <row r="41" spans="2:21" ht="15" thickTop="1">
      <c r="B41" s="1"/>
      <c r="C41" s="1"/>
      <c r="D41" s="1"/>
      <c r="E41" s="107">
        <f>SUBTOTAL(109,'June 25'!$E$8:$E$9)</f>
        <v>0</v>
      </c>
      <c r="F41" s="108"/>
      <c r="G41" s="108"/>
      <c r="H41" s="108"/>
      <c r="I41" s="52" t="s">
        <v>68</v>
      </c>
      <c r="N41" s="1"/>
      <c r="O41" s="1"/>
      <c r="P41" s="1"/>
      <c r="Q41" s="103" t="s">
        <v>51</v>
      </c>
      <c r="R41" s="103"/>
      <c r="S41" s="103"/>
      <c r="T41" s="103"/>
      <c r="U41" s="61"/>
    </row>
    <row r="42" spans="2:21">
      <c r="C42" s="1"/>
      <c r="D42" s="1"/>
      <c r="E42" s="1"/>
      <c r="F42" s="1"/>
      <c r="G42" s="1"/>
      <c r="H42" s="1"/>
      <c r="I42" s="1"/>
      <c r="N42" s="1"/>
      <c r="O42" s="1"/>
      <c r="P42" s="1"/>
      <c r="Q42" s="107">
        <f>SUBTOTAL(109,'June 25'!$E$8:$E$9)</f>
        <v>0</v>
      </c>
      <c r="R42" s="108"/>
      <c r="S42" s="108"/>
      <c r="T42" s="108"/>
      <c r="U42" s="57" t="s">
        <v>70</v>
      </c>
    </row>
    <row r="43" spans="2:21">
      <c r="O43" s="1"/>
      <c r="P43" s="1"/>
      <c r="Q43" s="1"/>
      <c r="R43" s="1"/>
      <c r="S43" s="1"/>
      <c r="T43" s="1"/>
      <c r="U43" s="1"/>
    </row>
    <row r="45" spans="2:21" ht="24" thickBot="1">
      <c r="C45" s="1"/>
      <c r="D45" s="63" t="s">
        <v>0</v>
      </c>
      <c r="E45" s="63"/>
      <c r="F45" s="63"/>
      <c r="G45" s="63"/>
      <c r="H45" s="63"/>
      <c r="I45" s="63"/>
      <c r="J45" s="63"/>
    </row>
    <row r="46" spans="2:21" ht="20.25" thickBot="1">
      <c r="C46" s="14">
        <f>'April 25'!C51+'May 25'!J59</f>
        <v>0</v>
      </c>
      <c r="D46" s="2">
        <f>' Feb 25'!D51</f>
        <v>0</v>
      </c>
      <c r="E46" s="1"/>
      <c r="F46" s="1"/>
      <c r="G46" s="1"/>
      <c r="H46" s="1"/>
      <c r="I46" s="1"/>
      <c r="J46" s="1"/>
    </row>
    <row r="47" spans="2:21" ht="29.25" thickBot="1">
      <c r="C47" s="1"/>
      <c r="D47" s="3" t="s">
        <v>1</v>
      </c>
      <c r="E47" s="65" t="s">
        <v>14</v>
      </c>
      <c r="F47" s="65"/>
      <c r="G47" s="1"/>
      <c r="H47" s="4"/>
      <c r="I47" s="64"/>
      <c r="J47" s="64"/>
    </row>
    <row r="48" spans="2:21" ht="15.75" thickBot="1">
      <c r="C48" s="1"/>
      <c r="D48" s="5" t="s">
        <v>2</v>
      </c>
      <c r="E48" s="66">
        <v>45870</v>
      </c>
      <c r="F48" s="66"/>
      <c r="G48" s="1"/>
      <c r="H48" s="1"/>
      <c r="I48" s="1"/>
      <c r="J48" s="1"/>
    </row>
    <row r="49" spans="3:10">
      <c r="C49" s="1"/>
      <c r="D49" s="1"/>
      <c r="E49" s="1"/>
      <c r="F49" s="1"/>
      <c r="G49" s="1"/>
      <c r="H49" s="1"/>
      <c r="I49" s="1"/>
      <c r="J49" s="1"/>
    </row>
    <row r="50" spans="3:10" ht="42.75">
      <c r="C50" s="1"/>
      <c r="D50" s="7" t="s">
        <v>3</v>
      </c>
      <c r="E50" s="7" t="s">
        <v>4</v>
      </c>
      <c r="F50" s="1" t="s">
        <v>12</v>
      </c>
      <c r="G50" s="1" t="s">
        <v>11</v>
      </c>
      <c r="H50" s="1" t="s">
        <v>6</v>
      </c>
      <c r="I50" s="1" t="s">
        <v>7</v>
      </c>
      <c r="J50" s="1" t="s">
        <v>8</v>
      </c>
    </row>
    <row r="51" spans="3:10">
      <c r="C51" s="1"/>
      <c r="D51" s="1" t="str">
        <f>IFERROR(TEXT(TimeSheet21418223546102325262728[[#This Row],[Date]],"aaaa"), "")</f>
        <v>Saturday</v>
      </c>
      <c r="E51" s="8">
        <v>45864</v>
      </c>
      <c r="F51" s="9"/>
      <c r="G51" s="9"/>
      <c r="H51" s="9"/>
      <c r="I51" s="10"/>
      <c r="J51" s="9">
        <f>IFERROR(SUM(F51:I51), "")</f>
        <v>0</v>
      </c>
    </row>
    <row r="52" spans="3:10">
      <c r="C52" s="1"/>
      <c r="D52" s="1" t="str">
        <f>IFERROR(TEXT(TimeSheet21418223546102325262728[[#This Row],[Date]],"aaaa"), "")</f>
        <v>Sunday</v>
      </c>
      <c r="E52" s="8">
        <v>45865</v>
      </c>
      <c r="F52" s="9"/>
      <c r="G52" s="9"/>
      <c r="H52" s="9"/>
      <c r="I52" s="10"/>
      <c r="J52" s="9"/>
    </row>
    <row r="53" spans="3:10">
      <c r="C53" s="1"/>
      <c r="D53" s="1" t="s">
        <v>63</v>
      </c>
      <c r="E53" s="8">
        <v>45866</v>
      </c>
      <c r="F53" s="9">
        <f>SUBTOTAL(109,'June 25'!$E$8:$E$9)</f>
        <v>0</v>
      </c>
      <c r="G53" s="9"/>
      <c r="H53" s="9">
        <f>SUBTOTAL(109,'June 25'!$G$8:$G$9)</f>
        <v>0</v>
      </c>
      <c r="I53" s="20"/>
      <c r="J53" s="9"/>
    </row>
    <row r="54" spans="3:10">
      <c r="C54" s="1"/>
      <c r="D54" s="1" t="s">
        <v>64</v>
      </c>
      <c r="E54" s="8">
        <v>45867</v>
      </c>
      <c r="F54" s="9">
        <f>SUBTOTAL(109,'June 25'!$E$8:$E$9)</f>
        <v>0</v>
      </c>
      <c r="G54" s="9"/>
      <c r="H54" s="9">
        <f>SUBTOTAL(109,'June 25'!$G$8:$G$9)</f>
        <v>0</v>
      </c>
      <c r="I54" s="10"/>
      <c r="J54" s="9"/>
    </row>
    <row r="55" spans="3:10" ht="28.5">
      <c r="C55" s="1"/>
      <c r="D55" s="1" t="s">
        <v>65</v>
      </c>
      <c r="E55" s="8">
        <v>45868</v>
      </c>
      <c r="F55" s="9">
        <f>SUBTOTAL(109,'June 25'!$E$8:$E$9)</f>
        <v>0</v>
      </c>
      <c r="G55" s="9"/>
      <c r="H55" s="9">
        <f>SUBTOTAL(109,'June 25'!$G$8:$G$9)</f>
        <v>0</v>
      </c>
      <c r="I55" s="20"/>
      <c r="J55" s="9"/>
    </row>
    <row r="56" spans="3:10">
      <c r="C56" s="1"/>
      <c r="D56" s="1" t="s">
        <v>58</v>
      </c>
      <c r="E56" s="8">
        <v>45869</v>
      </c>
      <c r="F56" s="9">
        <f>SUBTOTAL(109,'June 25'!$E$8:$E$9)</f>
        <v>0</v>
      </c>
      <c r="G56" s="9"/>
      <c r="H56" s="9">
        <f>SUBTOTAL(109,'June 25'!$G$8:$G$9)</f>
        <v>0</v>
      </c>
      <c r="I56" s="20"/>
      <c r="J56" s="9">
        <v>5</v>
      </c>
    </row>
    <row r="57" spans="3:10" ht="15">
      <c r="C57" s="1"/>
      <c r="D57" s="1" t="s">
        <v>59</v>
      </c>
      <c r="E57" s="8">
        <v>45870</v>
      </c>
      <c r="F57" s="12">
        <f>SUBTOTAL(109,'June 25'!$E$8:$E$9)</f>
        <v>0</v>
      </c>
      <c r="G57" s="12">
        <f>IFERROR(SUM(G50:G56), "")</f>
        <v>0</v>
      </c>
      <c r="H57" s="12">
        <f>SUBTOTAL(109,'June 25'!$G$8:$G$9)</f>
        <v>0</v>
      </c>
      <c r="I57" s="17"/>
      <c r="J57" s="17"/>
    </row>
    <row r="58" spans="3:10" ht="15">
      <c r="C58" s="1"/>
      <c r="D58" s="1"/>
      <c r="E58" s="8"/>
      <c r="F58" s="12">
        <f>SUBTOTAL(109,'June 25'!$E$8:$E$9)</f>
        <v>0</v>
      </c>
      <c r="G58" s="12"/>
      <c r="H58" s="12">
        <f>SUBTOTAL(109,'June 25'!$G$8:$G$9)</f>
        <v>0</v>
      </c>
      <c r="I58" s="19"/>
      <c r="J58" s="17"/>
    </row>
    <row r="59" spans="3:10" ht="17.25" thickBot="1">
      <c r="C59" s="1"/>
      <c r="D59" s="1"/>
      <c r="E59" s="11" t="s">
        <v>9</v>
      </c>
      <c r="F59" s="18">
        <f>SUBTOTAL(109,'June 25'!$E$8:$E$9)</f>
        <v>0</v>
      </c>
      <c r="G59" s="18">
        <f>IFERROR(SUM(G51:G58), "")</f>
        <v>0</v>
      </c>
      <c r="H59" s="18">
        <f>IFERROR(SUM(H51:H58), "")</f>
        <v>0</v>
      </c>
      <c r="I59" s="18">
        <f>IFERROR(SUM(I51:I58), "")</f>
        <v>0</v>
      </c>
      <c r="J59" s="12">
        <v>5</v>
      </c>
    </row>
    <row r="60" spans="3:10" ht="15" thickTop="1">
      <c r="C60" s="1"/>
      <c r="D60" s="1"/>
      <c r="E60" s="1"/>
      <c r="F60" s="103" t="s">
        <v>51</v>
      </c>
      <c r="G60" s="103"/>
      <c r="H60" s="103"/>
      <c r="I60" s="103"/>
      <c r="J60" s="66"/>
    </row>
    <row r="61" spans="3:10">
      <c r="C61" s="1"/>
      <c r="D61" s="1"/>
      <c r="E61" s="1"/>
      <c r="F61" s="107">
        <f>SUBTOTAL(109,'June 25'!$E$8:$E$9)</f>
        <v>0</v>
      </c>
      <c r="G61" s="108"/>
      <c r="H61" s="108"/>
      <c r="I61" s="108"/>
      <c r="J61" s="62" t="s">
        <v>71</v>
      </c>
    </row>
    <row r="62" spans="3:10">
      <c r="D62" s="1"/>
      <c r="E62" s="1"/>
      <c r="F62" s="1"/>
      <c r="G62" s="1"/>
      <c r="H62" s="1"/>
      <c r="I62" s="1"/>
      <c r="J62" s="1"/>
    </row>
  </sheetData>
  <mergeCells count="10">
    <mergeCell ref="F60:I60"/>
    <mergeCell ref="F61:I61"/>
    <mergeCell ref="Q42:T42"/>
    <mergeCell ref="E17:H17"/>
    <mergeCell ref="E18:H18"/>
    <mergeCell ref="E40:H40"/>
    <mergeCell ref="E41:H41"/>
    <mergeCell ref="Q19:T19"/>
    <mergeCell ref="Q20:T20"/>
    <mergeCell ref="Q41:T41"/>
  </mergeCells>
  <dataValidations count="19">
    <dataValidation allowBlank="1" showInputMessage="1" showErrorMessage="1" prompt="Create a Weekly Time Sheet in this worksheet. Total Hours and Total Pay are automatically calculated at end of TimeSheet table" sqref="B2 B25 N4 N26 C45"/>
    <dataValidation allowBlank="1" showInputMessage="1" showErrorMessage="1" prompt="Title of this worksheet is in this cell" sqref="C2:I2 C25:I25 O4:U4 O26:U26 D45:J45"/>
    <dataValidation allowBlank="1" showInputMessage="1" showErrorMessage="1" prompt="Enter Company Name in this cell. Enter employee details in cells below and Week ending date in cell C5" sqref="C3 C26 O5 O27 D46"/>
    <dataValidation allowBlank="1" showInputMessage="1" showErrorMessage="1" prompt="Enter Employee name in cell at right" sqref="C4 C27 O6 O28 D47"/>
    <dataValidation allowBlank="1" showInputMessage="1" showErrorMessage="1" prompt="Enter Employee name in this cell" sqref="D4:E4 D27:E27 P6:Q6 P28:Q28 E47:F47"/>
    <dataValidation allowBlank="1" showInputMessage="1" showErrorMessage="1" prompt="Enter Employee phone number in cell at right" sqref="G4 G27 S6 S28 H47"/>
    <dataValidation allowBlank="1" showInputMessage="1" showErrorMessage="1" prompt="Enter Employee phone number in this cell" sqref="H4:I4 H27:I27 T6:U6 T28:U28 I47:J47"/>
    <dataValidation allowBlank="1" showInputMessage="1" showErrorMessage="1" prompt="Enter Regular Hours in this column under this heading" sqref="E7 E30 Q9 Q31 F50"/>
    <dataValidation allowBlank="1" showInputMessage="1" showErrorMessage="1" prompt="Date is automatically updated in this column under this heading based on Week ending date in cell C5" sqref="D7 D30 P9 P31 E50"/>
    <dataValidation allowBlank="1" showInputMessage="1" showErrorMessage="1" prompt="Enter Overtime Hours in this column under this heading" sqref="F7 F30 R9 R31 G50"/>
    <dataValidation allowBlank="1" showInputMessage="1" showErrorMessage="1" prompt="Enter Sick hours in this column under this heading" sqref="G7 G30 S9 S31 H50"/>
    <dataValidation allowBlank="1" showInputMessage="1" showErrorMessage="1" prompt="Enter Vacation hours in this column under this heading" sqref="H7 H30 T9 T31 I50"/>
    <dataValidation allowBlank="1" showInputMessage="1" showErrorMessage="1" prompt="Total Hours for each weekday are automatically calculated in this column under this heading" sqref="I7 I30 U9 U31 J50"/>
    <dataValidation allowBlank="1" showInputMessage="1" showErrorMessage="1" prompt="Total hours for the entire period are automatically calculated in cells at right" sqref="D16 D39 P18 P40 E59"/>
    <dataValidation allowBlank="1" showInputMessage="1" showErrorMessage="1" prompt="Enter Employee signature in this cell" sqref="E17:H17 E40:H40 Q19:T19 Q41:T41 F60:I60"/>
    <dataValidation allowBlank="1" showInputMessage="1" showErrorMessage="1" prompt="Enter Date in this cell" sqref="I17 I40 U19 U41 J60"/>
    <dataValidation allowBlank="1" showInputMessage="1" showErrorMessage="1" prompt="Enter Week ending date in cell at right" sqref="C5 C28 O7 O29 D48"/>
    <dataValidation allowBlank="1" showInputMessage="1" showErrorMessage="1" prompt="Enter Week ending date in this cell" sqref="D5 D28 P7 P29 E48"/>
    <dataValidation allowBlank="1" showInputMessage="1" showErrorMessage="1" prompt="Weekdays are automatically updated in this column under this heading" sqref="C7 C30 O9 O31 D50"/>
  </dataValidations>
  <pageMargins left="0.7" right="0.7" top="0.75" bottom="0.75" header="0.3" footer="0.3"/>
  <pageSetup paperSize="9" orientation="portrait" horizontalDpi="4294967293" verticalDpi="0" r:id="rId1"/>
  <drawing r:id="rId2"/>
  <legacyDrawing r:id="rId3"/>
  <tableParts count="5">
    <tablePart r:id="rId4"/>
    <tablePart r:id="rId5"/>
    <tablePart r:id="rId6"/>
    <tablePart r:id="rId7"/>
    <tablePart r:id="rId8"/>
  </tablePart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3:U40"/>
  <sheetViews>
    <sheetView topLeftCell="C20" workbookViewId="0">
      <selection activeCell="K13" sqref="K13"/>
    </sheetView>
  </sheetViews>
  <sheetFormatPr defaultRowHeight="14.25"/>
  <cols>
    <col min="2" max="2" width="11" customWidth="1"/>
    <col min="3" max="3" width="12.25" customWidth="1"/>
    <col min="4" max="4" width="11.125" customWidth="1"/>
    <col min="5" max="5" width="14" customWidth="1"/>
    <col min="6" max="6" width="11" customWidth="1"/>
    <col min="7" max="7" width="11.625" customWidth="1"/>
    <col min="8" max="8" width="10.625" customWidth="1"/>
    <col min="10" max="10" width="10.5" customWidth="1"/>
    <col min="15" max="15" width="14" bestFit="1" customWidth="1"/>
    <col min="16" max="16" width="11.875" customWidth="1"/>
  </cols>
  <sheetData>
    <row r="3" spans="2:20" ht="24" thickBot="1">
      <c r="B3" s="1"/>
      <c r="C3" s="68" t="s">
        <v>0</v>
      </c>
      <c r="D3" s="68"/>
      <c r="E3" s="68"/>
      <c r="F3" s="68"/>
      <c r="G3" s="68"/>
      <c r="H3" s="68"/>
      <c r="I3" s="68"/>
      <c r="M3" s="1"/>
      <c r="N3" s="73" t="s">
        <v>0</v>
      </c>
      <c r="O3" s="73"/>
      <c r="P3" s="73"/>
      <c r="Q3" s="73"/>
      <c r="R3" s="73"/>
      <c r="S3" s="73"/>
      <c r="T3" s="73"/>
    </row>
    <row r="4" spans="2:20" ht="20.25" thickBot="1">
      <c r="B4" s="14" t="e">
        <f>'April 25'!B9+'May 25'!I17</f>
        <v>#VALUE!</v>
      </c>
      <c r="C4" s="2">
        <f>' Feb 25'!C9</f>
        <v>45691</v>
      </c>
      <c r="D4" s="1"/>
      <c r="E4" s="1"/>
      <c r="F4" s="1"/>
      <c r="G4" s="1"/>
      <c r="H4" s="1"/>
      <c r="I4" s="1"/>
      <c r="M4" s="14">
        <f>'April 25'!M9+'May 25'!T17</f>
        <v>1</v>
      </c>
      <c r="N4" s="2">
        <f>' Feb 25'!N9</f>
        <v>0</v>
      </c>
      <c r="O4" s="1"/>
      <c r="P4" s="1"/>
      <c r="Q4" s="1"/>
      <c r="R4" s="1"/>
      <c r="S4" s="1"/>
      <c r="T4" s="1"/>
    </row>
    <row r="5" spans="2:20" ht="29.25" thickBot="1">
      <c r="B5" s="1"/>
      <c r="C5" s="3" t="s">
        <v>1</v>
      </c>
      <c r="D5" s="69" t="s">
        <v>14</v>
      </c>
      <c r="E5" s="69"/>
      <c r="F5" s="1"/>
      <c r="G5" s="4"/>
      <c r="H5" s="70"/>
      <c r="I5" s="70"/>
      <c r="M5" s="1"/>
      <c r="N5" s="3" t="s">
        <v>1</v>
      </c>
      <c r="O5" s="75" t="s">
        <v>14</v>
      </c>
      <c r="P5" s="75"/>
      <c r="Q5" s="1"/>
      <c r="R5" s="4"/>
      <c r="S5" s="74"/>
      <c r="T5" s="74"/>
    </row>
    <row r="6" spans="2:20" ht="15.75" thickBot="1">
      <c r="B6" s="1"/>
      <c r="C6" s="5" t="s">
        <v>2</v>
      </c>
      <c r="D6" s="71">
        <v>45877</v>
      </c>
      <c r="E6" s="71"/>
      <c r="F6" s="1"/>
      <c r="G6" s="1"/>
      <c r="H6" s="1"/>
      <c r="I6" s="1"/>
      <c r="M6" s="1"/>
      <c r="N6" s="5" t="s">
        <v>2</v>
      </c>
      <c r="O6" s="76">
        <v>45884</v>
      </c>
      <c r="P6" s="76"/>
      <c r="Q6" s="1"/>
      <c r="R6" s="1"/>
      <c r="S6" s="1"/>
      <c r="T6" s="1"/>
    </row>
    <row r="7" spans="2:20">
      <c r="B7" s="1"/>
      <c r="C7" s="1"/>
      <c r="D7" s="1"/>
      <c r="E7" s="1"/>
      <c r="F7" s="1"/>
      <c r="G7" s="1"/>
      <c r="H7" s="1"/>
      <c r="I7" s="1"/>
      <c r="M7" s="1"/>
      <c r="N7" s="1"/>
      <c r="O7" s="1"/>
      <c r="P7" s="1"/>
      <c r="Q7" s="1"/>
      <c r="R7" s="1"/>
      <c r="S7" s="1"/>
      <c r="T7" s="1"/>
    </row>
    <row r="8" spans="2:20" ht="42.75">
      <c r="B8" s="1"/>
      <c r="C8" s="7" t="s">
        <v>3</v>
      </c>
      <c r="D8" s="7" t="s">
        <v>4</v>
      </c>
      <c r="E8" s="1" t="s">
        <v>12</v>
      </c>
      <c r="F8" s="1" t="s">
        <v>11</v>
      </c>
      <c r="G8" s="1" t="s">
        <v>6</v>
      </c>
      <c r="H8" s="1" t="s">
        <v>7</v>
      </c>
      <c r="I8" s="1" t="s">
        <v>8</v>
      </c>
      <c r="M8" s="1"/>
      <c r="N8" s="7" t="s">
        <v>3</v>
      </c>
      <c r="O8" s="7" t="s">
        <v>4</v>
      </c>
      <c r="P8" s="1" t="s">
        <v>12</v>
      </c>
      <c r="Q8" s="1" t="s">
        <v>11</v>
      </c>
      <c r="R8" s="1" t="s">
        <v>6</v>
      </c>
      <c r="S8" s="1" t="s">
        <v>7</v>
      </c>
      <c r="T8" s="1" t="s">
        <v>8</v>
      </c>
    </row>
    <row r="9" spans="2:20" ht="28.5">
      <c r="B9" s="1"/>
      <c r="C9" s="1" t="str">
        <f>IFERROR(TEXT(TimeSheet2141822354610232526272829[[#This Row],[Date]],"aaaa"), "")</f>
        <v>Saturday</v>
      </c>
      <c r="D9" s="8">
        <v>45871</v>
      </c>
      <c r="E9" s="9"/>
      <c r="F9" s="9"/>
      <c r="G9" s="9"/>
      <c r="H9" s="10"/>
      <c r="I9" s="9">
        <f>IFERROR(SUM(E9:H9), "")</f>
        <v>0</v>
      </c>
      <c r="M9" s="1"/>
      <c r="N9" s="1" t="str">
        <f>IFERROR(TEXT(TimeSheet214182235461023252627282930[[#This Row],[Date]],"aaaa"), "")</f>
        <v>Saturday</v>
      </c>
      <c r="O9" s="8">
        <v>45878</v>
      </c>
      <c r="P9" s="9"/>
      <c r="Q9" s="9"/>
      <c r="R9" s="9"/>
      <c r="S9" s="10"/>
      <c r="T9" s="9">
        <f>IFERROR(SUM(P9:S9), "")</f>
        <v>0</v>
      </c>
    </row>
    <row r="10" spans="2:20">
      <c r="B10" s="1"/>
      <c r="C10" s="1" t="str">
        <f>IFERROR(TEXT(TimeSheet2141822354610232526272829[[#This Row],[Date]],"aaaa"), "")</f>
        <v>Sunday</v>
      </c>
      <c r="D10" s="8">
        <v>45872</v>
      </c>
      <c r="E10" s="9"/>
      <c r="F10" s="9"/>
      <c r="G10" s="9"/>
      <c r="H10" s="10"/>
      <c r="I10" s="9"/>
      <c r="M10" s="1"/>
      <c r="N10" s="1" t="str">
        <f>IFERROR(TEXT(TimeSheet214182235461023252627282930[[#This Row],[Date]],"aaaa"), "")</f>
        <v>Sunday</v>
      </c>
      <c r="O10" s="8">
        <v>45879</v>
      </c>
      <c r="P10" s="9"/>
      <c r="Q10" s="9"/>
      <c r="R10" s="9"/>
      <c r="S10" s="10"/>
      <c r="T10" s="9"/>
    </row>
    <row r="11" spans="2:20">
      <c r="B11" s="1"/>
      <c r="C11" s="1" t="s">
        <v>63</v>
      </c>
      <c r="D11" s="8">
        <v>45873</v>
      </c>
      <c r="E11" s="9">
        <f>SUBTOTAL(109,'June 25'!$E$8:$E$9)</f>
        <v>0</v>
      </c>
      <c r="F11" s="9"/>
      <c r="G11" s="9">
        <f>SUBTOTAL(109,'June 25'!$G$8:$G$9)</f>
        <v>0</v>
      </c>
      <c r="H11" s="20"/>
      <c r="I11" s="9"/>
      <c r="M11" s="1"/>
      <c r="N11" s="1" t="s">
        <v>63</v>
      </c>
      <c r="O11" s="8">
        <v>45880</v>
      </c>
      <c r="P11" s="9">
        <f>SUBTOTAL(109,'June 25'!$E$8:$E$9)</f>
        <v>0</v>
      </c>
      <c r="Q11" s="9"/>
      <c r="R11" s="9">
        <f>SUBTOTAL(109,'June 25'!$G$8:$G$9)</f>
        <v>0</v>
      </c>
      <c r="S11" s="20"/>
      <c r="T11" s="9"/>
    </row>
    <row r="12" spans="2:20" ht="28.5">
      <c r="B12" s="1"/>
      <c r="C12" s="1" t="s">
        <v>64</v>
      </c>
      <c r="D12" s="8">
        <v>45874</v>
      </c>
      <c r="E12" s="9">
        <f>SUBTOTAL(109,'June 25'!$E$8:$E$9)</f>
        <v>0</v>
      </c>
      <c r="F12" s="9"/>
      <c r="G12" s="9">
        <f>SUBTOTAL(109,'June 25'!$G$8:$G$9)</f>
        <v>0</v>
      </c>
      <c r="H12" s="10" t="s">
        <v>73</v>
      </c>
      <c r="I12" s="9">
        <v>1</v>
      </c>
      <c r="M12" s="1"/>
      <c r="N12" s="1" t="s">
        <v>64</v>
      </c>
      <c r="O12" s="8">
        <v>45881</v>
      </c>
      <c r="P12" s="9">
        <f>SUBTOTAL(109,'June 25'!$E$8:$E$9)</f>
        <v>0</v>
      </c>
      <c r="Q12" s="9"/>
      <c r="R12" s="9">
        <f>SUBTOTAL(109,'June 25'!$G$8:$G$9)</f>
        <v>0</v>
      </c>
      <c r="S12" s="10" t="s">
        <v>60</v>
      </c>
      <c r="T12" s="9">
        <v>1</v>
      </c>
    </row>
    <row r="13" spans="2:20" ht="28.5">
      <c r="B13" s="1"/>
      <c r="C13" s="1" t="s">
        <v>65</v>
      </c>
      <c r="D13" s="8">
        <v>45875</v>
      </c>
      <c r="E13" s="9">
        <f>SUBTOTAL(109,'June 25'!$E$8:$E$9)</f>
        <v>0</v>
      </c>
      <c r="F13" s="9"/>
      <c r="G13" s="9">
        <f>SUBTOTAL(109,'June 25'!$G$8:$G$9)</f>
        <v>0</v>
      </c>
      <c r="H13" s="20"/>
      <c r="I13" s="9"/>
      <c r="M13" s="1"/>
      <c r="N13" s="1" t="s">
        <v>65</v>
      </c>
      <c r="O13" s="8">
        <v>45882</v>
      </c>
      <c r="P13" s="9">
        <f>SUBTOTAL(109,'June 25'!$E$8:$E$9)</f>
        <v>0</v>
      </c>
      <c r="Q13" s="9"/>
      <c r="R13" s="9">
        <f>SUBTOTAL(109,'June 25'!$G$8:$G$9)</f>
        <v>0</v>
      </c>
      <c r="S13" s="20" t="s">
        <v>74</v>
      </c>
      <c r="T13" s="9">
        <v>2</v>
      </c>
    </row>
    <row r="14" spans="2:20" ht="28.5">
      <c r="B14" s="1"/>
      <c r="C14" s="1" t="s">
        <v>58</v>
      </c>
      <c r="D14" s="8">
        <v>45876</v>
      </c>
      <c r="E14" s="9">
        <f>SUBTOTAL(109,'June 25'!$E$8:$E$9)</f>
        <v>0</v>
      </c>
      <c r="F14" s="9"/>
      <c r="G14" s="9">
        <f>SUBTOTAL(109,'June 25'!$G$8:$G$9)</f>
        <v>0</v>
      </c>
      <c r="H14" s="20"/>
      <c r="I14" s="9"/>
      <c r="M14" s="1"/>
      <c r="N14" s="1" t="s">
        <v>58</v>
      </c>
      <c r="O14" s="8">
        <v>45883</v>
      </c>
      <c r="P14" s="9">
        <f>SUBTOTAL(109,'June 25'!$E$8:$E$9)</f>
        <v>0</v>
      </c>
      <c r="Q14" s="9"/>
      <c r="R14" s="9">
        <f>SUBTOTAL(109,'June 25'!$G$8:$G$9)</f>
        <v>0</v>
      </c>
      <c r="S14" s="20"/>
      <c r="T14" s="9"/>
    </row>
    <row r="15" spans="2:20" ht="15">
      <c r="B15" s="1"/>
      <c r="C15" s="1" t="s">
        <v>59</v>
      </c>
      <c r="D15" s="8">
        <v>45877</v>
      </c>
      <c r="E15" s="12">
        <f>SUBTOTAL(109,'June 25'!$E$8:$E$9)</f>
        <v>0</v>
      </c>
      <c r="F15" s="12">
        <f>IFERROR(SUM(F8:F14), "")</f>
        <v>0</v>
      </c>
      <c r="G15" s="12">
        <f>SUBTOTAL(109,'June 25'!$G$8:$G$9)</f>
        <v>0</v>
      </c>
      <c r="H15" s="17" t="s">
        <v>60</v>
      </c>
      <c r="I15" s="17">
        <v>2</v>
      </c>
      <c r="M15" s="1"/>
      <c r="N15" s="1" t="s">
        <v>59</v>
      </c>
      <c r="O15" s="8">
        <v>45884</v>
      </c>
      <c r="P15" s="12">
        <f>SUBTOTAL(109,'June 25'!$E$8:$E$9)</f>
        <v>0</v>
      </c>
      <c r="Q15" s="12">
        <f>IFERROR(SUM(Q8:Q14), "")</f>
        <v>0</v>
      </c>
      <c r="R15" s="12">
        <f>SUBTOTAL(109,'June 25'!$G$8:$G$9)</f>
        <v>0</v>
      </c>
      <c r="S15" s="17" t="s">
        <v>60</v>
      </c>
      <c r="T15" s="17">
        <v>2</v>
      </c>
    </row>
    <row r="16" spans="2:20" ht="15">
      <c r="B16" s="1"/>
      <c r="C16" s="1"/>
      <c r="D16" s="8"/>
      <c r="E16" s="12">
        <f>SUBTOTAL(109,'June 25'!$E$8:$E$9)</f>
        <v>0</v>
      </c>
      <c r="F16" s="12"/>
      <c r="G16" s="12">
        <f>SUBTOTAL(109,'June 25'!$G$8:$G$9)</f>
        <v>0</v>
      </c>
      <c r="H16" s="19"/>
      <c r="I16" s="17"/>
      <c r="M16" s="1"/>
      <c r="N16" s="1"/>
      <c r="O16" s="8"/>
      <c r="P16" s="12">
        <f>SUBTOTAL(109,'June 25'!$E$8:$E$9)</f>
        <v>0</v>
      </c>
      <c r="Q16" s="12"/>
      <c r="R16" s="12">
        <f>SUBTOTAL(109,'June 25'!$G$8:$G$9)</f>
        <v>0</v>
      </c>
      <c r="S16" s="19"/>
      <c r="T16" s="17"/>
    </row>
    <row r="17" spans="2:21" ht="17.25" thickBot="1">
      <c r="B17" s="1"/>
      <c r="C17" s="1"/>
      <c r="D17" s="11" t="s">
        <v>9</v>
      </c>
      <c r="E17" s="18">
        <f>SUBTOTAL(109,'June 25'!$E$8:$E$9)</f>
        <v>0</v>
      </c>
      <c r="F17" s="18">
        <f>IFERROR(SUM(F9:F16), "")</f>
        <v>0</v>
      </c>
      <c r="G17" s="18">
        <f>IFERROR(SUM(G9:G16), "")</f>
        <v>0</v>
      </c>
      <c r="H17" s="18">
        <f>IFERROR(SUM(H9:H16), "")</f>
        <v>0</v>
      </c>
      <c r="I17" s="12">
        <v>2</v>
      </c>
      <c r="M17" s="1"/>
      <c r="N17" s="1"/>
      <c r="O17" s="11" t="s">
        <v>9</v>
      </c>
      <c r="P17" s="18">
        <f>SUBTOTAL(109,'June 25'!$E$8:$E$9)</f>
        <v>0</v>
      </c>
      <c r="Q17" s="18">
        <f>IFERROR(SUM(Q9:Q16), "")</f>
        <v>0</v>
      </c>
      <c r="R17" s="18">
        <f>IFERROR(SUM(R9:R16), "")</f>
        <v>0</v>
      </c>
      <c r="S17" s="18">
        <f>IFERROR(SUM(S9:S16), "")</f>
        <v>0</v>
      </c>
      <c r="T17" s="12">
        <v>5</v>
      </c>
    </row>
    <row r="18" spans="2:21" ht="15" thickTop="1">
      <c r="B18" s="1"/>
      <c r="C18" s="1"/>
      <c r="D18" s="1"/>
      <c r="E18" s="103" t="s">
        <v>51</v>
      </c>
      <c r="F18" s="103"/>
      <c r="G18" s="103"/>
      <c r="H18" s="103"/>
      <c r="I18" s="71"/>
      <c r="M18" s="1"/>
      <c r="N18" s="1"/>
      <c r="O18" s="1"/>
      <c r="P18" s="103" t="s">
        <v>51</v>
      </c>
      <c r="Q18" s="103"/>
      <c r="R18" s="103"/>
      <c r="S18" s="103"/>
      <c r="T18" s="76"/>
    </row>
    <row r="19" spans="2:21">
      <c r="B19" s="1"/>
      <c r="C19" s="1"/>
      <c r="D19" s="1"/>
      <c r="E19" s="107">
        <f>SUBTOTAL(109,'June 25'!$E$8:$E$9)</f>
        <v>0</v>
      </c>
      <c r="F19" s="108"/>
      <c r="G19" s="108"/>
      <c r="H19" s="108"/>
      <c r="I19" s="67" t="s">
        <v>72</v>
      </c>
      <c r="M19" s="1"/>
      <c r="N19" s="1"/>
      <c r="O19" s="1"/>
      <c r="P19" s="107">
        <f>SUBTOTAL(109,'June 25'!$E$8:$E$9)</f>
        <v>0</v>
      </c>
      <c r="Q19" s="108"/>
      <c r="R19" s="108"/>
      <c r="S19" s="108"/>
      <c r="T19" s="72" t="s">
        <v>75</v>
      </c>
    </row>
    <row r="20" spans="2:21">
      <c r="C20" s="1"/>
      <c r="D20" s="1"/>
      <c r="E20" s="1"/>
      <c r="F20" s="1"/>
      <c r="G20" s="1"/>
      <c r="H20" s="1"/>
      <c r="I20" s="1"/>
      <c r="N20" s="1"/>
      <c r="O20" s="1"/>
      <c r="P20" s="1"/>
      <c r="Q20" s="1"/>
      <c r="R20" s="1"/>
      <c r="S20" s="1"/>
      <c r="T20" s="1"/>
    </row>
    <row r="23" spans="2:21" ht="24" thickBot="1">
      <c r="C23" s="1"/>
      <c r="D23" s="73" t="s">
        <v>0</v>
      </c>
      <c r="E23" s="73"/>
      <c r="F23" s="73"/>
      <c r="G23" s="73"/>
      <c r="H23" s="73"/>
      <c r="I23" s="73"/>
      <c r="J23" s="73"/>
      <c r="N23" s="1"/>
      <c r="O23" s="73" t="s">
        <v>0</v>
      </c>
      <c r="P23" s="73"/>
      <c r="Q23" s="73"/>
      <c r="R23" s="73"/>
      <c r="S23" s="73"/>
      <c r="T23" s="73"/>
      <c r="U23" s="73"/>
    </row>
    <row r="24" spans="2:21" ht="20.25" thickBot="1">
      <c r="C24" s="14">
        <f>'April 25'!C29+'May 25'!J37</f>
        <v>45756</v>
      </c>
      <c r="D24" s="2">
        <f>' Feb 25'!D29</f>
        <v>0</v>
      </c>
      <c r="E24" s="1"/>
      <c r="F24" s="1"/>
      <c r="G24" s="1"/>
      <c r="H24" s="1"/>
      <c r="I24" s="1"/>
      <c r="J24" s="1"/>
      <c r="N24" s="14">
        <f>'April 25'!N29+'May 25'!U37</f>
        <v>0</v>
      </c>
      <c r="O24" s="2">
        <f>' Feb 25'!O29</f>
        <v>0</v>
      </c>
      <c r="P24" s="1"/>
      <c r="Q24" s="1"/>
      <c r="R24" s="1"/>
      <c r="S24" s="1"/>
      <c r="T24" s="1"/>
      <c r="U24" s="1"/>
    </row>
    <row r="25" spans="2:21" ht="29.25" thickBot="1">
      <c r="C25" s="1"/>
      <c r="D25" s="3" t="s">
        <v>1</v>
      </c>
      <c r="E25" s="75" t="s">
        <v>14</v>
      </c>
      <c r="F25" s="75"/>
      <c r="G25" s="1"/>
      <c r="H25" s="4"/>
      <c r="I25" s="74"/>
      <c r="J25" s="74"/>
      <c r="N25" s="1"/>
      <c r="O25" s="3" t="s">
        <v>1</v>
      </c>
      <c r="P25" s="75" t="s">
        <v>14</v>
      </c>
      <c r="Q25" s="75"/>
      <c r="R25" s="1"/>
      <c r="S25" s="4"/>
      <c r="T25" s="74"/>
      <c r="U25" s="74"/>
    </row>
    <row r="26" spans="2:21" ht="15.75" thickBot="1">
      <c r="C26" s="1"/>
      <c r="D26" s="5" t="s">
        <v>2</v>
      </c>
      <c r="E26" s="76">
        <v>45891</v>
      </c>
      <c r="F26" s="76"/>
      <c r="G26" s="1"/>
      <c r="H26" s="1"/>
      <c r="I26" s="1"/>
      <c r="J26" s="1"/>
      <c r="N26" s="1"/>
      <c r="O26" s="5" t="s">
        <v>2</v>
      </c>
      <c r="P26" s="76">
        <v>45898</v>
      </c>
      <c r="Q26" s="76"/>
      <c r="R26" s="1"/>
      <c r="S26" s="1"/>
      <c r="T26" s="1"/>
      <c r="U26" s="1"/>
    </row>
    <row r="27" spans="2:21">
      <c r="C27" s="1"/>
      <c r="D27" s="1"/>
      <c r="E27" s="1"/>
      <c r="F27" s="1"/>
      <c r="G27" s="1"/>
      <c r="H27" s="1"/>
      <c r="I27" s="1"/>
      <c r="J27" s="1"/>
      <c r="N27" s="1"/>
      <c r="O27" s="1"/>
      <c r="P27" s="1"/>
      <c r="Q27" s="1"/>
      <c r="R27" s="1"/>
      <c r="S27" s="1"/>
      <c r="T27" s="1"/>
      <c r="U27" s="1"/>
    </row>
    <row r="28" spans="2:21" ht="42.75">
      <c r="C28" s="1"/>
      <c r="D28" s="7" t="s">
        <v>3</v>
      </c>
      <c r="E28" s="7" t="s">
        <v>4</v>
      </c>
      <c r="F28" s="1" t="s">
        <v>12</v>
      </c>
      <c r="G28" s="1" t="s">
        <v>11</v>
      </c>
      <c r="H28" s="1" t="s">
        <v>6</v>
      </c>
      <c r="I28" s="1" t="s">
        <v>7</v>
      </c>
      <c r="J28" s="1" t="s">
        <v>8</v>
      </c>
      <c r="N28" s="1"/>
      <c r="O28" s="7" t="s">
        <v>3</v>
      </c>
      <c r="P28" s="7" t="s">
        <v>4</v>
      </c>
      <c r="Q28" s="1" t="s">
        <v>12</v>
      </c>
      <c r="R28" s="1" t="s">
        <v>11</v>
      </c>
      <c r="S28" s="1" t="s">
        <v>6</v>
      </c>
      <c r="T28" s="1" t="s">
        <v>7</v>
      </c>
      <c r="U28" s="1" t="s">
        <v>8</v>
      </c>
    </row>
    <row r="29" spans="2:21">
      <c r="C29" s="1"/>
      <c r="D29" s="1" t="str">
        <f>IFERROR(TEXT(TimeSheet21418223546102325262728293031[[#This Row],[Date]],"aaaa"), "")</f>
        <v>Saturday</v>
      </c>
      <c r="E29" s="8">
        <v>45885</v>
      </c>
      <c r="F29" s="9"/>
      <c r="G29" s="9"/>
      <c r="H29" s="9"/>
      <c r="I29" s="10"/>
      <c r="J29" s="9">
        <f>IFERROR(SUM(F29:I29), "")</f>
        <v>0</v>
      </c>
      <c r="N29" s="1"/>
      <c r="O29" s="1" t="str">
        <f>IFERROR(TEXT(TimeSheet2141822354610232526272829303132[[#This Row],[Date]],"aaaa"), "")</f>
        <v>Saturday</v>
      </c>
      <c r="P29" s="8">
        <v>45892</v>
      </c>
      <c r="Q29" s="9"/>
      <c r="R29" s="9"/>
      <c r="S29" s="9"/>
      <c r="T29" s="10"/>
      <c r="U29" s="9">
        <f>IFERROR(SUM(Q29:T29), "")</f>
        <v>0</v>
      </c>
    </row>
    <row r="30" spans="2:21">
      <c r="C30" s="1"/>
      <c r="D30" s="1" t="str">
        <f>IFERROR(TEXT(TimeSheet21418223546102325262728293031[[#This Row],[Date]],"aaaa"), "")</f>
        <v>Sunday</v>
      </c>
      <c r="E30" s="8">
        <v>45886</v>
      </c>
      <c r="F30" s="9"/>
      <c r="G30" s="9"/>
      <c r="H30" s="9"/>
      <c r="I30" s="10"/>
      <c r="J30" s="9"/>
      <c r="N30" s="1"/>
      <c r="O30" s="1" t="str">
        <f>IFERROR(TEXT(TimeSheet2141822354610232526272829303132[[#This Row],[Date]],"aaaa"), "")</f>
        <v>Sunday</v>
      </c>
      <c r="P30" s="8">
        <v>45893</v>
      </c>
      <c r="Q30" s="9"/>
      <c r="R30" s="9"/>
      <c r="S30" s="9"/>
      <c r="T30" s="10"/>
      <c r="U30" s="9"/>
    </row>
    <row r="31" spans="2:21">
      <c r="C31" s="1"/>
      <c r="D31" s="1" t="s">
        <v>63</v>
      </c>
      <c r="E31" s="8">
        <v>45887</v>
      </c>
      <c r="F31" s="9">
        <f>SUBTOTAL(109,'June 25'!$E$8:$E$9)</f>
        <v>0</v>
      </c>
      <c r="G31" s="9"/>
      <c r="H31" s="9">
        <f>SUBTOTAL(109,'June 25'!$G$8:$G$9)</f>
        <v>0</v>
      </c>
      <c r="I31" s="20"/>
      <c r="J31" s="9"/>
      <c r="N31" s="1"/>
      <c r="O31" s="1" t="s">
        <v>63</v>
      </c>
      <c r="P31" s="8">
        <v>45894</v>
      </c>
      <c r="Q31" s="9">
        <f>SUBTOTAL(109,'June 25'!$E$8:$E$9)</f>
        <v>0</v>
      </c>
      <c r="R31" s="9"/>
      <c r="S31" s="9">
        <f>SUBTOTAL(109,'June 25'!$G$8:$G$9)</f>
        <v>0</v>
      </c>
      <c r="T31" s="20"/>
      <c r="U31" s="9"/>
    </row>
    <row r="32" spans="2:21">
      <c r="C32" s="1"/>
      <c r="D32" s="1" t="s">
        <v>64</v>
      </c>
      <c r="E32" s="8">
        <v>45888</v>
      </c>
      <c r="F32" s="9">
        <f>SUBTOTAL(109,'June 25'!$E$8:$E$9)</f>
        <v>0</v>
      </c>
      <c r="G32" s="9"/>
      <c r="H32" s="9">
        <f>SUBTOTAL(109,'June 25'!$G$8:$G$9)</f>
        <v>0</v>
      </c>
      <c r="I32" s="10" t="s">
        <v>60</v>
      </c>
      <c r="J32" s="9">
        <v>2</v>
      </c>
      <c r="N32" s="1"/>
      <c r="O32" s="1" t="s">
        <v>64</v>
      </c>
      <c r="P32" s="8">
        <v>45895</v>
      </c>
      <c r="Q32" s="9">
        <f>SUBTOTAL(109,'June 25'!$E$8:$E$9)</f>
        <v>0</v>
      </c>
      <c r="R32" s="9"/>
      <c r="S32" s="9">
        <f>SUBTOTAL(109,'June 25'!$G$8:$G$9)</f>
        <v>0</v>
      </c>
      <c r="T32" s="10" t="s">
        <v>78</v>
      </c>
      <c r="U32" s="9">
        <v>2</v>
      </c>
    </row>
    <row r="33" spans="3:21" ht="28.5">
      <c r="C33" s="1"/>
      <c r="D33" s="1" t="s">
        <v>65</v>
      </c>
      <c r="E33" s="8">
        <v>45889</v>
      </c>
      <c r="F33" s="9">
        <f>SUBTOTAL(109,'June 25'!$E$8:$E$9)</f>
        <v>0</v>
      </c>
      <c r="G33" s="9"/>
      <c r="H33" s="9">
        <f>SUBTOTAL(109,'June 25'!$G$8:$G$9)</f>
        <v>0</v>
      </c>
      <c r="I33" s="20" t="s">
        <v>74</v>
      </c>
      <c r="J33" s="9">
        <v>3</v>
      </c>
      <c r="N33" s="1"/>
      <c r="O33" s="1" t="s">
        <v>65</v>
      </c>
      <c r="P33" s="8">
        <v>45896</v>
      </c>
      <c r="Q33" s="9">
        <f>SUBTOTAL(109,'June 25'!$E$8:$E$9)</f>
        <v>0</v>
      </c>
      <c r="R33" s="9"/>
      <c r="S33" s="9">
        <f>SUBTOTAL(109,'June 25'!$G$8:$G$9)</f>
        <v>0</v>
      </c>
      <c r="T33" s="20" t="s">
        <v>78</v>
      </c>
      <c r="U33" s="9">
        <v>1</v>
      </c>
    </row>
    <row r="34" spans="3:21">
      <c r="C34" s="1"/>
      <c r="D34" s="1" t="s">
        <v>58</v>
      </c>
      <c r="E34" s="8">
        <v>45890</v>
      </c>
      <c r="F34" s="9">
        <f>SUBTOTAL(109,'June 25'!$E$8:$E$9)</f>
        <v>0</v>
      </c>
      <c r="G34" s="9"/>
      <c r="H34" s="9">
        <f>SUBTOTAL(109,'June 25'!$G$8:$G$9)</f>
        <v>0</v>
      </c>
      <c r="I34" s="20"/>
      <c r="J34" s="9">
        <v>1</v>
      </c>
      <c r="N34" s="1"/>
      <c r="O34" s="1" t="s">
        <v>58</v>
      </c>
      <c r="P34" s="8">
        <v>45897</v>
      </c>
      <c r="Q34" s="9">
        <f>SUBTOTAL(109,'June 25'!$E$8:$E$9)</f>
        <v>0</v>
      </c>
      <c r="R34" s="9"/>
      <c r="S34" s="9">
        <f>SUBTOTAL(109,'June 25'!$G$8:$G$9)</f>
        <v>0</v>
      </c>
      <c r="T34" s="20" t="s">
        <v>60</v>
      </c>
      <c r="U34" s="9">
        <v>1.3</v>
      </c>
    </row>
    <row r="35" spans="3:21" ht="15">
      <c r="C35" s="1"/>
      <c r="D35" s="1" t="s">
        <v>59</v>
      </c>
      <c r="E35" s="8">
        <v>45891</v>
      </c>
      <c r="F35" s="12">
        <f>SUBTOTAL(109,'June 25'!$E$8:$E$9)</f>
        <v>0</v>
      </c>
      <c r="G35" s="12">
        <f>IFERROR(SUM(G28:G34), "")</f>
        <v>0</v>
      </c>
      <c r="H35" s="12">
        <f>SUBTOTAL(109,'June 25'!$G$8:$G$9)</f>
        <v>0</v>
      </c>
      <c r="I35" s="17" t="s">
        <v>60</v>
      </c>
      <c r="J35" s="17"/>
      <c r="N35" s="1"/>
      <c r="O35" s="1" t="s">
        <v>59</v>
      </c>
      <c r="P35" s="8">
        <v>45898</v>
      </c>
      <c r="Q35" s="12">
        <f>SUBTOTAL(109,'June 25'!$E$8:$E$9)</f>
        <v>0</v>
      </c>
      <c r="R35" s="12">
        <f>IFERROR(SUM(R28:R34), "")</f>
        <v>0</v>
      </c>
      <c r="S35" s="12">
        <f>SUBTOTAL(109,'June 25'!$G$8:$G$9)</f>
        <v>0</v>
      </c>
      <c r="T35" s="17" t="s">
        <v>60</v>
      </c>
      <c r="U35" s="17">
        <v>2</v>
      </c>
    </row>
    <row r="36" spans="3:21" ht="15">
      <c r="C36" s="1"/>
      <c r="D36" s="1"/>
      <c r="E36" s="8"/>
      <c r="F36" s="12">
        <f>SUBTOTAL(109,'June 25'!$E$8:$E$9)</f>
        <v>0</v>
      </c>
      <c r="G36" s="12"/>
      <c r="H36" s="12">
        <f>SUBTOTAL(109,'June 25'!$G$8:$G$9)</f>
        <v>0</v>
      </c>
      <c r="I36" s="19"/>
      <c r="J36" s="17"/>
      <c r="N36" s="1"/>
      <c r="O36" s="1"/>
      <c r="P36" s="8"/>
      <c r="Q36" s="12">
        <f>SUBTOTAL(109,'June 25'!$E$8:$E$9)</f>
        <v>0</v>
      </c>
      <c r="R36" s="12"/>
      <c r="S36" s="12">
        <f>SUBTOTAL(109,'June 25'!$G$8:$G$9)</f>
        <v>0</v>
      </c>
      <c r="T36" s="19"/>
      <c r="U36" s="17"/>
    </row>
    <row r="37" spans="3:21" ht="17.25" thickBot="1">
      <c r="C37" s="1"/>
      <c r="D37" s="1"/>
      <c r="E37" s="11" t="s">
        <v>9</v>
      </c>
      <c r="F37" s="18">
        <f>SUBTOTAL(109,'June 25'!$E$8:$E$9)</f>
        <v>0</v>
      </c>
      <c r="G37" s="18">
        <f>IFERROR(SUM(G29:G36), "")</f>
        <v>0</v>
      </c>
      <c r="H37" s="18">
        <f>IFERROR(SUM(H29:H36), "")</f>
        <v>0</v>
      </c>
      <c r="I37" s="18">
        <f>IFERROR(SUM(I29:I36), "")</f>
        <v>0</v>
      </c>
      <c r="J37" s="12">
        <v>6</v>
      </c>
      <c r="N37" s="1"/>
      <c r="O37" s="1"/>
      <c r="P37" s="11" t="s">
        <v>9</v>
      </c>
      <c r="Q37" s="18">
        <f>SUBTOTAL(109,'June 25'!$E$8:$E$9)</f>
        <v>0</v>
      </c>
      <c r="R37" s="18">
        <f>IFERROR(SUM(R29:R36), "")</f>
        <v>0</v>
      </c>
      <c r="S37" s="18">
        <f>IFERROR(SUM(S29:S36), "")</f>
        <v>0</v>
      </c>
      <c r="T37" s="18">
        <f>IFERROR(SUM(T29:T36), "")</f>
        <v>0</v>
      </c>
      <c r="U37" s="12">
        <v>6.3</v>
      </c>
    </row>
    <row r="38" spans="3:21" ht="15" thickTop="1">
      <c r="C38" s="1"/>
      <c r="D38" s="1"/>
      <c r="E38" s="1"/>
      <c r="F38" s="103" t="s">
        <v>51</v>
      </c>
      <c r="G38" s="103"/>
      <c r="H38" s="103"/>
      <c r="I38" s="103"/>
      <c r="J38" s="76"/>
      <c r="N38" s="1"/>
      <c r="O38" s="1"/>
      <c r="P38" s="1"/>
      <c r="Q38" s="103" t="s">
        <v>51</v>
      </c>
      <c r="R38" s="103"/>
      <c r="S38" s="103"/>
      <c r="T38" s="103"/>
      <c r="U38" s="76"/>
    </row>
    <row r="39" spans="3:21">
      <c r="C39" s="1"/>
      <c r="D39" s="1"/>
      <c r="E39" s="1"/>
      <c r="F39" s="107">
        <f>SUBTOTAL(109,'June 25'!$E$8:$E$9)</f>
        <v>0</v>
      </c>
      <c r="G39" s="108"/>
      <c r="H39" s="108"/>
      <c r="I39" s="108"/>
      <c r="J39" s="72" t="s">
        <v>76</v>
      </c>
      <c r="N39" s="1"/>
      <c r="O39" s="1"/>
      <c r="P39" s="1"/>
      <c r="Q39" s="107">
        <f>SUBTOTAL(109,'June 25'!$E$8:$E$9)</f>
        <v>0</v>
      </c>
      <c r="R39" s="108"/>
      <c r="S39" s="108"/>
      <c r="T39" s="108"/>
      <c r="U39" s="72" t="s">
        <v>77</v>
      </c>
    </row>
    <row r="40" spans="3:21">
      <c r="D40" s="1"/>
      <c r="E40" s="1"/>
      <c r="F40" s="1"/>
      <c r="G40" s="1"/>
      <c r="H40" s="1"/>
      <c r="I40" s="1"/>
      <c r="J40" s="1"/>
      <c r="O40" s="1"/>
      <c r="P40" s="1"/>
      <c r="Q40" s="1"/>
      <c r="R40" s="1"/>
      <c r="S40" s="1"/>
      <c r="T40" s="1"/>
      <c r="U40" s="1"/>
    </row>
  </sheetData>
  <mergeCells count="8">
    <mergeCell ref="E18:H18"/>
    <mergeCell ref="E19:H19"/>
    <mergeCell ref="P18:S18"/>
    <mergeCell ref="P19:S19"/>
    <mergeCell ref="F39:I39"/>
    <mergeCell ref="F38:I38"/>
    <mergeCell ref="Q38:T38"/>
    <mergeCell ref="Q39:T39"/>
  </mergeCells>
  <dataValidations count="19">
    <dataValidation allowBlank="1" showInputMessage="1" showErrorMessage="1" prompt="Weekdays are automatically updated in this column under this heading" sqref="C8 N8 D28 O28"/>
    <dataValidation allowBlank="1" showInputMessage="1" showErrorMessage="1" prompt="Enter Week ending date in this cell" sqref="D6 O6 E26 P26"/>
    <dataValidation allowBlank="1" showInputMessage="1" showErrorMessage="1" prompt="Enter Week ending date in cell at right" sqref="C6 N6 D26 O26"/>
    <dataValidation allowBlank="1" showInputMessage="1" showErrorMessage="1" prompt="Enter Date in this cell" sqref="I18 T18 J38 U38"/>
    <dataValidation allowBlank="1" showInputMessage="1" showErrorMessage="1" prompt="Enter Employee signature in this cell" sqref="E18:H18 P18:S18 F38:I38 Q38:T38"/>
    <dataValidation allowBlank="1" showInputMessage="1" showErrorMessage="1" prompt="Total hours for the entire period are automatically calculated in cells at right" sqref="D17 O17 E37 P37"/>
    <dataValidation allowBlank="1" showInputMessage="1" showErrorMessage="1" prompt="Total Hours for each weekday are automatically calculated in this column under this heading" sqref="I8 T8 J28 U28"/>
    <dataValidation allowBlank="1" showInputMessage="1" showErrorMessage="1" prompt="Enter Vacation hours in this column under this heading" sqref="H8 S8 I28 T28"/>
    <dataValidation allowBlank="1" showInputMessage="1" showErrorMessage="1" prompt="Enter Sick hours in this column under this heading" sqref="G8 R8 H28 S28"/>
    <dataValidation allowBlank="1" showInputMessage="1" showErrorMessage="1" prompt="Enter Overtime Hours in this column under this heading" sqref="F8 Q8 G28 R28"/>
    <dataValidation allowBlank="1" showInputMessage="1" showErrorMessage="1" prompt="Date is automatically updated in this column under this heading based on Week ending date in cell C5" sqref="D8 O8 E28 P28"/>
    <dataValidation allowBlank="1" showInputMessage="1" showErrorMessage="1" prompt="Enter Regular Hours in this column under this heading" sqref="E8 P8 F28 Q28"/>
    <dataValidation allowBlank="1" showInputMessage="1" showErrorMessage="1" prompt="Enter Employee phone number in this cell" sqref="H5:I5 S5:T5 I25:J25 T25:U25"/>
    <dataValidation allowBlank="1" showInputMessage="1" showErrorMessage="1" prompt="Enter Employee phone number in cell at right" sqref="G5 R5 H25 S25"/>
    <dataValidation allowBlank="1" showInputMessage="1" showErrorMessage="1" prompt="Enter Employee name in this cell" sqref="D5:E5 O5:P5 E25:F25 P25:Q25"/>
    <dataValidation allowBlank="1" showInputMessage="1" showErrorMessage="1" prompt="Enter Employee name in cell at right" sqref="C5 N5 D25 O25"/>
    <dataValidation allowBlank="1" showInputMessage="1" showErrorMessage="1" prompt="Enter Company Name in this cell. Enter employee details in cells below and Week ending date in cell C5" sqref="C4 N4 D24 O24"/>
    <dataValidation allowBlank="1" showInputMessage="1" showErrorMessage="1" prompt="Title of this worksheet is in this cell" sqref="C3:I3 N3:T3 D23:J23 O23:U23"/>
    <dataValidation allowBlank="1" showInputMessage="1" showErrorMessage="1" prompt="Create a Weekly Time Sheet in this worksheet. Total Hours and Total Pay are automatically calculated at end of TimeSheet table" sqref="B3 M3 C23 N23"/>
  </dataValidations>
  <pageMargins left="0.7" right="0.7" top="0.75" bottom="0.75" header="0.3" footer="0.3"/>
  <drawing r:id="rId1"/>
  <legacyDrawing r:id="rId2"/>
  <tableParts count="4">
    <tablePart r:id="rId3"/>
    <tablePart r:id="rId4"/>
    <tablePart r:id="rId5"/>
    <tablePart r:id="rId6"/>
  </tablePart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3:T41"/>
  <sheetViews>
    <sheetView tabSelected="1" topLeftCell="A27" workbookViewId="0">
      <selection activeCell="K35" sqref="K35"/>
    </sheetView>
  </sheetViews>
  <sheetFormatPr defaultRowHeight="14.25"/>
  <cols>
    <col min="2" max="2" width="13.125" customWidth="1"/>
    <col min="3" max="3" width="11.375" customWidth="1"/>
    <col min="4" max="4" width="11.625" customWidth="1"/>
    <col min="6" max="6" width="10" customWidth="1"/>
    <col min="8" max="8" width="10.5" customWidth="1"/>
    <col min="9" max="9" width="10" customWidth="1"/>
    <col min="13" max="13" width="9.125" customWidth="1"/>
    <col min="14" max="14" width="11.375" customWidth="1"/>
    <col min="15" max="15" width="13.125" customWidth="1"/>
  </cols>
  <sheetData>
    <row r="3" spans="2:20" ht="24" thickBot="1">
      <c r="B3" s="1"/>
      <c r="C3" s="78" t="s">
        <v>0</v>
      </c>
      <c r="D3" s="78"/>
      <c r="E3" s="78"/>
      <c r="F3" s="78"/>
      <c r="G3" s="78"/>
      <c r="H3" s="78"/>
      <c r="I3" s="78"/>
      <c r="M3" s="1"/>
      <c r="N3" s="83" t="s">
        <v>0</v>
      </c>
      <c r="O3" s="83"/>
      <c r="P3" s="83"/>
      <c r="Q3" s="83"/>
      <c r="R3" s="83"/>
      <c r="S3" s="83"/>
      <c r="T3" s="83"/>
    </row>
    <row r="4" spans="2:20" ht="20.25" thickBot="1">
      <c r="B4" s="14">
        <f>'April 25'!C9+'May 25'!J17</f>
        <v>45747</v>
      </c>
      <c r="C4" s="2">
        <f>' Feb 25'!D9</f>
        <v>0</v>
      </c>
      <c r="D4" s="1"/>
      <c r="E4" s="1"/>
      <c r="F4" s="1"/>
      <c r="G4" s="1"/>
      <c r="H4" s="1"/>
      <c r="I4" s="1"/>
      <c r="M4" s="14">
        <f>'April 25'!O9+'May 25'!V17</f>
        <v>0</v>
      </c>
      <c r="N4" s="2">
        <f>' Feb 25'!P9</f>
        <v>0</v>
      </c>
      <c r="O4" s="1"/>
      <c r="P4" s="1"/>
      <c r="Q4" s="1"/>
      <c r="R4" s="1"/>
      <c r="S4" s="1"/>
      <c r="T4" s="1"/>
    </row>
    <row r="5" spans="2:20" ht="29.25" thickBot="1">
      <c r="B5" s="1"/>
      <c r="C5" s="3" t="s">
        <v>1</v>
      </c>
      <c r="D5" s="79" t="s">
        <v>14</v>
      </c>
      <c r="E5" s="79"/>
      <c r="F5" s="1"/>
      <c r="G5" s="4"/>
      <c r="H5" s="80"/>
      <c r="I5" s="80"/>
      <c r="M5" s="1"/>
      <c r="N5" s="3" t="s">
        <v>1</v>
      </c>
      <c r="O5" s="85" t="s">
        <v>14</v>
      </c>
      <c r="P5" s="85"/>
      <c r="Q5" s="1"/>
      <c r="R5" s="4"/>
      <c r="S5" s="84"/>
      <c r="T5" s="84"/>
    </row>
    <row r="6" spans="2:20" ht="15.75" thickBot="1">
      <c r="B6" s="1"/>
      <c r="C6" s="5" t="s">
        <v>2</v>
      </c>
      <c r="D6" s="81">
        <v>45905</v>
      </c>
      <c r="E6" s="81"/>
      <c r="F6" s="1"/>
      <c r="G6" s="1"/>
      <c r="H6" s="1"/>
      <c r="I6" s="1"/>
      <c r="M6" s="1"/>
      <c r="N6" s="5" t="s">
        <v>2</v>
      </c>
      <c r="O6" s="86">
        <v>45912</v>
      </c>
      <c r="P6" s="86"/>
      <c r="Q6" s="1"/>
      <c r="R6" s="1"/>
      <c r="S6" s="1"/>
      <c r="T6" s="1"/>
    </row>
    <row r="7" spans="2:20">
      <c r="B7" s="1"/>
      <c r="C7" s="1"/>
      <c r="D7" s="1"/>
      <c r="E7" s="1"/>
      <c r="F7" s="1"/>
      <c r="G7" s="1"/>
      <c r="H7" s="1"/>
      <c r="I7" s="1"/>
      <c r="M7" s="1"/>
      <c r="N7" s="1"/>
      <c r="O7" s="1"/>
      <c r="P7" s="1"/>
      <c r="Q7" s="1"/>
      <c r="R7" s="1"/>
      <c r="S7" s="1"/>
      <c r="T7" s="1"/>
    </row>
    <row r="8" spans="2:20" ht="60">
      <c r="B8" s="1"/>
      <c r="C8" s="7" t="s">
        <v>3</v>
      </c>
      <c r="D8" s="7" t="s">
        <v>4</v>
      </c>
      <c r="E8" s="1" t="s">
        <v>12</v>
      </c>
      <c r="F8" s="1" t="s">
        <v>11</v>
      </c>
      <c r="G8" s="1" t="s">
        <v>6</v>
      </c>
      <c r="H8" s="1" t="s">
        <v>7</v>
      </c>
      <c r="I8" s="1" t="s">
        <v>8</v>
      </c>
      <c r="M8" s="1"/>
      <c r="N8" s="7" t="s">
        <v>3</v>
      </c>
      <c r="O8" s="7" t="s">
        <v>4</v>
      </c>
      <c r="P8" s="1" t="s">
        <v>12</v>
      </c>
      <c r="Q8" s="1" t="s">
        <v>11</v>
      </c>
      <c r="R8" s="1" t="s">
        <v>6</v>
      </c>
      <c r="S8" s="1" t="s">
        <v>7</v>
      </c>
      <c r="T8" s="1" t="s">
        <v>8</v>
      </c>
    </row>
    <row r="9" spans="2:20" ht="30">
      <c r="B9" s="1"/>
      <c r="C9" s="1" t="str">
        <f>IFERROR(TEXT(TimeSheet214182235461023252627282930313233[[#This Row],[Date]],"aaaa"), "")</f>
        <v>Saturday</v>
      </c>
      <c r="D9" s="8">
        <v>45899</v>
      </c>
      <c r="E9" s="9"/>
      <c r="F9" s="9"/>
      <c r="G9" s="9"/>
      <c r="H9" s="10"/>
      <c r="I9" s="9">
        <f>IFERROR(SUM(E9:H9), "")</f>
        <v>0</v>
      </c>
      <c r="M9" s="1"/>
      <c r="N9" s="1" t="str">
        <f>IFERROR(TEXT(TimeSheet21418223546102325262728293031323334[[#This Row],[Date]],"aaaa"), "")</f>
        <v>Saturday</v>
      </c>
      <c r="O9" s="8">
        <v>45906</v>
      </c>
      <c r="P9" s="9"/>
      <c r="Q9" s="9"/>
      <c r="R9" s="9"/>
      <c r="S9" s="10"/>
      <c r="T9" s="9">
        <f>IFERROR(SUM(P9:S9), "")</f>
        <v>0</v>
      </c>
    </row>
    <row r="10" spans="2:20" ht="15">
      <c r="B10" s="1"/>
      <c r="C10" s="1" t="str">
        <f>IFERROR(TEXT(TimeSheet214182235461023252627282930313233[[#This Row],[Date]],"aaaa"), "")</f>
        <v>Sunday</v>
      </c>
      <c r="D10" s="8">
        <v>45900</v>
      </c>
      <c r="E10" s="9"/>
      <c r="F10" s="9"/>
      <c r="G10" s="9"/>
      <c r="H10" s="10"/>
      <c r="I10" s="9"/>
      <c r="M10" s="1"/>
      <c r="N10" s="1" t="str">
        <f>IFERROR(TEXT(TimeSheet21418223546102325262728293031323334[[#This Row],[Date]],"aaaa"), "")</f>
        <v>Sunday</v>
      </c>
      <c r="O10" s="8">
        <v>45907</v>
      </c>
      <c r="P10" s="9"/>
      <c r="Q10" s="9"/>
      <c r="R10" s="9"/>
      <c r="S10" s="10"/>
      <c r="T10" s="9"/>
    </row>
    <row r="11" spans="2:20" ht="30">
      <c r="B11" s="1"/>
      <c r="C11" s="1" t="s">
        <v>63</v>
      </c>
      <c r="D11" s="8">
        <v>45901</v>
      </c>
      <c r="E11" s="9">
        <f>SUBTOTAL(109,'June 25'!$E$8:$E$9)</f>
        <v>0</v>
      </c>
      <c r="F11" s="9"/>
      <c r="G11" s="9">
        <f>SUBTOTAL(109,'June 25'!$G$8:$G$9)</f>
        <v>0</v>
      </c>
      <c r="H11" s="20"/>
      <c r="I11" s="9"/>
      <c r="M11" s="1"/>
      <c r="N11" s="1" t="s">
        <v>63</v>
      </c>
      <c r="O11" s="8">
        <v>45908</v>
      </c>
      <c r="P11" s="9">
        <f>SUBTOTAL(109,'June 25'!$E$8:$E$9)</f>
        <v>0</v>
      </c>
      <c r="Q11" s="9"/>
      <c r="R11" s="9">
        <f>SUBTOTAL(109,'June 25'!$G$8:$G$9)</f>
        <v>0</v>
      </c>
      <c r="S11" s="20" t="s">
        <v>60</v>
      </c>
      <c r="T11" s="9">
        <v>2</v>
      </c>
    </row>
    <row r="12" spans="2:20" ht="30">
      <c r="B12" s="1"/>
      <c r="C12" s="1" t="s">
        <v>64</v>
      </c>
      <c r="D12" s="8">
        <v>45902</v>
      </c>
      <c r="E12" s="9">
        <f>SUBTOTAL(109,'June 25'!$E$8:$E$9)</f>
        <v>0</v>
      </c>
      <c r="F12" s="9"/>
      <c r="G12" s="9">
        <f>SUBTOTAL(109,'June 25'!$G$8:$G$9)</f>
        <v>0</v>
      </c>
      <c r="H12" s="10" t="s">
        <v>78</v>
      </c>
      <c r="I12" s="9">
        <v>2</v>
      </c>
      <c r="M12" s="1"/>
      <c r="N12" s="1" t="s">
        <v>64</v>
      </c>
      <c r="O12" s="8">
        <v>45909</v>
      </c>
      <c r="P12" s="9">
        <f>SUBTOTAL(109,'June 25'!$E$8:$E$9)</f>
        <v>0</v>
      </c>
      <c r="Q12" s="9"/>
      <c r="R12" s="9">
        <f>SUBTOTAL(109,'June 25'!$G$8:$G$9)</f>
        <v>0</v>
      </c>
      <c r="S12" s="10"/>
      <c r="T12" s="9"/>
    </row>
    <row r="13" spans="2:20" ht="30">
      <c r="B13" s="1"/>
      <c r="C13" s="1" t="s">
        <v>65</v>
      </c>
      <c r="D13" s="8">
        <v>45903</v>
      </c>
      <c r="E13" s="9">
        <f>SUBTOTAL(109,'June 25'!$E$8:$E$9)</f>
        <v>0</v>
      </c>
      <c r="F13" s="9"/>
      <c r="G13" s="9">
        <f>SUBTOTAL(109,'June 25'!$G$8:$G$9)</f>
        <v>0</v>
      </c>
      <c r="H13" s="20" t="s">
        <v>80</v>
      </c>
      <c r="I13" s="9">
        <v>4</v>
      </c>
      <c r="M13" s="1"/>
      <c r="N13" s="1" t="s">
        <v>65</v>
      </c>
      <c r="O13" s="8">
        <v>45910</v>
      </c>
      <c r="P13" s="9">
        <f>SUBTOTAL(109,'June 25'!$E$8:$E$9)</f>
        <v>0</v>
      </c>
      <c r="Q13" s="9"/>
      <c r="R13" s="9">
        <f>SUBTOTAL(109,'June 25'!$G$8:$G$9)</f>
        <v>0</v>
      </c>
      <c r="S13" s="20"/>
      <c r="T13" s="9"/>
    </row>
    <row r="14" spans="2:20" ht="30">
      <c r="B14" s="1"/>
      <c r="C14" s="1" t="s">
        <v>58</v>
      </c>
      <c r="D14" s="8">
        <v>45904</v>
      </c>
      <c r="E14" s="9">
        <f>SUBTOTAL(109,'June 25'!$E$8:$E$9)</f>
        <v>0</v>
      </c>
      <c r="F14" s="9"/>
      <c r="G14" s="9">
        <f>SUBTOTAL(109,'June 25'!$G$8:$G$9)</f>
        <v>0</v>
      </c>
      <c r="H14" s="20" t="s">
        <v>60</v>
      </c>
      <c r="I14" s="9">
        <v>1.3</v>
      </c>
      <c r="M14" s="1"/>
      <c r="N14" s="1" t="s">
        <v>58</v>
      </c>
      <c r="O14" s="8">
        <v>45911</v>
      </c>
      <c r="P14" s="9">
        <f>SUBTOTAL(109,'June 25'!$E$8:$E$9)</f>
        <v>0</v>
      </c>
      <c r="Q14" s="9"/>
      <c r="R14" s="9">
        <f>SUBTOTAL(109,'June 25'!$G$8:$G$9)</f>
        <v>0</v>
      </c>
      <c r="S14" s="20" t="s">
        <v>60</v>
      </c>
      <c r="T14" s="9">
        <v>2.2999999999999998</v>
      </c>
    </row>
    <row r="15" spans="2:20" ht="15">
      <c r="B15" s="1"/>
      <c r="C15" s="1" t="s">
        <v>59</v>
      </c>
      <c r="D15" s="8">
        <v>45905</v>
      </c>
      <c r="E15" s="12">
        <f>SUBTOTAL(109,'June 25'!$E$8:$E$9)</f>
        <v>0</v>
      </c>
      <c r="F15" s="12">
        <f>IFERROR(SUM(F8:F14), "")</f>
        <v>0</v>
      </c>
      <c r="G15" s="12">
        <f>SUBTOTAL(109,'June 25'!$G$8:$G$9)</f>
        <v>0</v>
      </c>
      <c r="H15" s="17" t="s">
        <v>60</v>
      </c>
      <c r="I15" s="17">
        <v>2</v>
      </c>
      <c r="M15" s="1"/>
      <c r="N15" s="1" t="s">
        <v>59</v>
      </c>
      <c r="O15" s="8">
        <v>45912</v>
      </c>
      <c r="P15" s="12">
        <f>SUBTOTAL(109,'June 25'!$E$8:$E$9)</f>
        <v>0</v>
      </c>
      <c r="Q15" s="12">
        <f>IFERROR(SUM(Q8:Q14), "")</f>
        <v>0</v>
      </c>
      <c r="R15" s="12">
        <f>SUBTOTAL(109,'June 25'!$G$8:$G$9)</f>
        <v>0</v>
      </c>
      <c r="S15" s="17" t="s">
        <v>60</v>
      </c>
      <c r="T15" s="17">
        <v>2</v>
      </c>
    </row>
    <row r="16" spans="2:20" ht="15">
      <c r="B16" s="1"/>
      <c r="C16" s="1"/>
      <c r="D16" s="8"/>
      <c r="E16" s="12">
        <f>SUBTOTAL(109,'June 25'!$E$8:$E$9)</f>
        <v>0</v>
      </c>
      <c r="F16" s="12"/>
      <c r="G16" s="12">
        <f>SUBTOTAL(109,'June 25'!$G$8:$G$9)</f>
        <v>0</v>
      </c>
      <c r="H16" s="19"/>
      <c r="I16" s="17"/>
      <c r="M16" s="1"/>
      <c r="N16" s="1"/>
      <c r="O16" s="8"/>
      <c r="P16" s="12">
        <f>SUBTOTAL(109,'June 25'!$E$8:$E$9)</f>
        <v>0</v>
      </c>
      <c r="Q16" s="12"/>
      <c r="R16" s="12">
        <f>SUBTOTAL(109,'June 25'!$G$8:$G$9)</f>
        <v>0</v>
      </c>
      <c r="S16" s="19"/>
      <c r="T16" s="17"/>
    </row>
    <row r="17" spans="2:20" ht="17.25" thickBot="1">
      <c r="B17" s="1"/>
      <c r="C17" s="1"/>
      <c r="D17" s="11" t="s">
        <v>9</v>
      </c>
      <c r="E17" s="18">
        <f>SUBTOTAL(109,'June 25'!$E$8:$E$9)</f>
        <v>0</v>
      </c>
      <c r="F17" s="18">
        <f>IFERROR(SUM(F9:F16), "")</f>
        <v>0</v>
      </c>
      <c r="G17" s="18">
        <f>IFERROR(SUM(G9:G16), "")</f>
        <v>0</v>
      </c>
      <c r="H17" s="18">
        <f>IFERROR(SUM(H9:H16), "")</f>
        <v>0</v>
      </c>
      <c r="I17" s="12">
        <v>6.3</v>
      </c>
      <c r="M17" s="1"/>
      <c r="N17" s="1"/>
      <c r="O17" s="11" t="s">
        <v>9</v>
      </c>
      <c r="P17" s="18">
        <f>SUBTOTAL(109,'June 25'!$E$8:$E$9)</f>
        <v>0</v>
      </c>
      <c r="Q17" s="18">
        <f>IFERROR(SUM(Q9:Q16), "")</f>
        <v>0</v>
      </c>
      <c r="R17" s="18">
        <f>IFERROR(SUM(R9:R16), "")</f>
        <v>0</v>
      </c>
      <c r="S17" s="18">
        <f>IFERROR(SUM(S9:S16), "")</f>
        <v>0</v>
      </c>
      <c r="T17" s="12">
        <v>6.3</v>
      </c>
    </row>
    <row r="18" spans="2:20" ht="15" thickTop="1">
      <c r="B18" s="1"/>
      <c r="C18" s="1"/>
      <c r="D18" s="1"/>
      <c r="E18" s="103" t="s">
        <v>51</v>
      </c>
      <c r="F18" s="103"/>
      <c r="G18" s="103"/>
      <c r="H18" s="103"/>
      <c r="I18" s="81"/>
      <c r="M18" s="1"/>
      <c r="N18" s="1"/>
      <c r="O18" s="1"/>
      <c r="P18" s="103" t="s">
        <v>51</v>
      </c>
      <c r="Q18" s="103"/>
      <c r="R18" s="103"/>
      <c r="S18" s="103"/>
      <c r="T18" s="86"/>
    </row>
    <row r="19" spans="2:20">
      <c r="B19" s="1"/>
      <c r="C19" s="1"/>
      <c r="D19" s="1"/>
      <c r="E19" s="107">
        <f>SUBTOTAL(109,'June 25'!$E$8:$E$9)</f>
        <v>0</v>
      </c>
      <c r="F19" s="108"/>
      <c r="G19" s="108"/>
      <c r="H19" s="108"/>
      <c r="I19" s="77" t="s">
        <v>79</v>
      </c>
      <c r="M19" s="1"/>
      <c r="N19" s="1"/>
      <c r="O19" s="1"/>
      <c r="P19" s="107">
        <f>SUBTOTAL(109,'June 25'!$E$8:$E$9)</f>
        <v>0</v>
      </c>
      <c r="Q19" s="108"/>
      <c r="R19" s="108"/>
      <c r="S19" s="108"/>
      <c r="T19" s="82" t="s">
        <v>81</v>
      </c>
    </row>
    <row r="20" spans="2:20">
      <c r="C20" s="1"/>
      <c r="D20" s="1"/>
      <c r="E20" s="1"/>
      <c r="F20" s="1"/>
      <c r="G20" s="1"/>
      <c r="H20" s="1"/>
      <c r="I20" s="1"/>
      <c r="N20" s="1"/>
      <c r="O20" s="1"/>
      <c r="P20" s="1"/>
      <c r="Q20" s="1"/>
      <c r="R20" s="1"/>
      <c r="S20" s="1"/>
      <c r="T20" s="1"/>
    </row>
    <row r="24" spans="2:20" ht="24" thickBot="1">
      <c r="B24" s="1"/>
      <c r="C24" s="88" t="s">
        <v>0</v>
      </c>
      <c r="D24" s="88"/>
      <c r="E24" s="88"/>
      <c r="F24" s="88"/>
      <c r="G24" s="88"/>
      <c r="H24" s="88"/>
      <c r="I24" s="88"/>
    </row>
    <row r="25" spans="2:20" ht="20.25" thickBot="1">
      <c r="B25" s="14">
        <f>'April 25'!D31+'May 25'!K39</f>
        <v>0</v>
      </c>
      <c r="C25" s="2">
        <f>' Feb 25'!E31</f>
        <v>0</v>
      </c>
      <c r="D25" s="1"/>
      <c r="E25" s="1"/>
      <c r="F25" s="1"/>
      <c r="G25" s="1"/>
      <c r="H25" s="1"/>
      <c r="I25" s="1"/>
    </row>
    <row r="26" spans="2:20" ht="29.25" thickBot="1">
      <c r="B26" s="1"/>
      <c r="C26" s="3" t="s">
        <v>1</v>
      </c>
      <c r="D26" s="89" t="s">
        <v>14</v>
      </c>
      <c r="E26" s="89"/>
      <c r="F26" s="1"/>
      <c r="G26" s="4"/>
      <c r="H26" s="90"/>
      <c r="I26" s="90"/>
    </row>
    <row r="27" spans="2:20" ht="15.75" thickBot="1">
      <c r="B27" s="1"/>
      <c r="C27" s="5" t="s">
        <v>2</v>
      </c>
      <c r="D27" s="91">
        <v>45919</v>
      </c>
      <c r="E27" s="91"/>
      <c r="F27" s="1"/>
      <c r="G27" s="1"/>
      <c r="H27" s="1"/>
      <c r="I27" s="1"/>
    </row>
    <row r="28" spans="2:20">
      <c r="B28" s="1"/>
      <c r="C28" s="1"/>
      <c r="D28" s="1"/>
      <c r="E28" s="1"/>
      <c r="F28" s="1"/>
      <c r="G28" s="1"/>
      <c r="H28" s="1"/>
      <c r="I28" s="1"/>
    </row>
    <row r="29" spans="2:20" ht="60">
      <c r="B29" s="1"/>
      <c r="C29" s="7" t="s">
        <v>3</v>
      </c>
      <c r="D29" s="7" t="s">
        <v>4</v>
      </c>
      <c r="E29" s="1" t="s">
        <v>12</v>
      </c>
      <c r="F29" s="1" t="s">
        <v>11</v>
      </c>
      <c r="G29" s="1" t="s">
        <v>6</v>
      </c>
      <c r="H29" s="1" t="s">
        <v>7</v>
      </c>
      <c r="I29" s="1" t="s">
        <v>8</v>
      </c>
    </row>
    <row r="30" spans="2:20" ht="30">
      <c r="B30" s="1"/>
      <c r="C30" s="1" t="str">
        <f>IFERROR(TEXT(TimeSheet2141822354610232526272829303132333435[[#This Row],[Date]],"aaaa"), "")</f>
        <v>Saturday</v>
      </c>
      <c r="D30" s="8">
        <v>45913</v>
      </c>
      <c r="E30" s="9"/>
      <c r="F30" s="9"/>
      <c r="G30" s="9"/>
      <c r="H30" s="10"/>
      <c r="I30" s="9"/>
    </row>
    <row r="31" spans="2:20" ht="15">
      <c r="B31" s="1"/>
      <c r="C31" s="1" t="str">
        <f>IFERROR(TEXT(TimeSheet2141822354610232526272829303132333435[[#This Row],[Date]],"aaaa"), "")</f>
        <v>Sunday</v>
      </c>
      <c r="D31" s="8">
        <v>45914</v>
      </c>
      <c r="E31" s="9"/>
      <c r="F31" s="9"/>
      <c r="G31" s="9"/>
      <c r="H31" s="10"/>
      <c r="I31" s="9"/>
    </row>
    <row r="32" spans="2:20" ht="15">
      <c r="B32" s="1"/>
      <c r="C32" s="1" t="s">
        <v>63</v>
      </c>
      <c r="D32" s="8">
        <v>45915</v>
      </c>
      <c r="E32" s="9">
        <f>SUBTOTAL(109,'June 25'!$E$8:$E$9)</f>
        <v>0</v>
      </c>
      <c r="F32" s="9"/>
      <c r="G32" s="9">
        <f>SUBTOTAL(109,'June 25'!$G$8:$G$9)</f>
        <v>0</v>
      </c>
      <c r="H32" s="20" t="s">
        <v>83</v>
      </c>
      <c r="I32" s="9">
        <v>4</v>
      </c>
    </row>
    <row r="33" spans="2:9" ht="30">
      <c r="B33" s="1"/>
      <c r="C33" s="1" t="s">
        <v>64</v>
      </c>
      <c r="D33" s="8">
        <v>45916</v>
      </c>
      <c r="E33" s="9">
        <f>SUBTOTAL(109,'June 25'!$E$8:$E$9)</f>
        <v>0</v>
      </c>
      <c r="F33" s="9"/>
      <c r="G33" s="9">
        <f>SUBTOTAL(109,'June 25'!$G$8:$G$9)</f>
        <v>0</v>
      </c>
      <c r="H33" s="10"/>
      <c r="I33" s="9"/>
    </row>
    <row r="34" spans="2:9" ht="30">
      <c r="B34" s="1"/>
      <c r="C34" s="1" t="s">
        <v>65</v>
      </c>
      <c r="D34" s="8">
        <v>45917</v>
      </c>
      <c r="E34" s="9">
        <f>SUBTOTAL(109,'June 25'!$E$8:$E$9)</f>
        <v>0</v>
      </c>
      <c r="F34" s="9"/>
      <c r="G34" s="9">
        <f>SUBTOTAL(109,'June 25'!$G$8:$G$9)</f>
        <v>0</v>
      </c>
      <c r="H34" s="20"/>
      <c r="I34" s="9"/>
    </row>
    <row r="35" spans="2:9" ht="15">
      <c r="B35" s="1"/>
      <c r="C35" s="1" t="s">
        <v>58</v>
      </c>
      <c r="D35" s="8">
        <v>45918</v>
      </c>
      <c r="E35" s="9">
        <f>SUBTOTAL(109,'June 25'!$E$8:$E$9)</f>
        <v>0</v>
      </c>
      <c r="F35" s="9"/>
      <c r="G35" s="9">
        <f>SUBTOTAL(109,'June 25'!$G$8:$G$9)</f>
        <v>0</v>
      </c>
      <c r="H35" s="20"/>
      <c r="I35" s="9"/>
    </row>
    <row r="36" spans="2:9" ht="15">
      <c r="B36" s="1"/>
      <c r="C36" s="1" t="s">
        <v>59</v>
      </c>
      <c r="D36" s="8">
        <v>45919</v>
      </c>
      <c r="E36" s="12">
        <f>SUBTOTAL(109,'June 25'!$E$8:$E$9)</f>
        <v>0</v>
      </c>
      <c r="F36" s="12">
        <f>IFERROR(SUM(F29:F35), "")</f>
        <v>0</v>
      </c>
      <c r="G36" s="12">
        <f>SUBTOTAL(109,'June 25'!$G$8:$G$9)</f>
        <v>0</v>
      </c>
      <c r="H36" s="17" t="s">
        <v>60</v>
      </c>
      <c r="I36" s="17">
        <v>2</v>
      </c>
    </row>
    <row r="37" spans="2:9" ht="15">
      <c r="B37" s="1"/>
      <c r="C37" s="1"/>
      <c r="D37" s="8"/>
      <c r="E37" s="12">
        <f>SUBTOTAL(109,'June 25'!$E$8:$E$9)</f>
        <v>0</v>
      </c>
      <c r="F37" s="12"/>
      <c r="G37" s="12">
        <f>SUBTOTAL(109,'June 25'!$G$8:$G$9)</f>
        <v>0</v>
      </c>
      <c r="H37" s="19"/>
      <c r="I37" s="17"/>
    </row>
    <row r="38" spans="2:9" ht="17.25" thickBot="1">
      <c r="B38" s="1"/>
      <c r="C38" s="1"/>
      <c r="D38" s="11" t="s">
        <v>9</v>
      </c>
      <c r="E38" s="18">
        <f>SUBTOTAL(109,'June 25'!$E$8:$E$9)</f>
        <v>0</v>
      </c>
      <c r="F38" s="18">
        <f>IFERROR(SUM(F30:F37), "")</f>
        <v>0</v>
      </c>
      <c r="G38" s="18">
        <f>IFERROR(SUM(G30:G37), "")</f>
        <v>0</v>
      </c>
      <c r="H38" s="18">
        <f>IFERROR(SUM(H30:H37), "")</f>
        <v>0</v>
      </c>
      <c r="I38" s="12"/>
    </row>
    <row r="39" spans="2:9" ht="15" thickTop="1">
      <c r="B39" s="1"/>
      <c r="C39" s="1"/>
      <c r="D39" s="1"/>
      <c r="E39" s="103" t="s">
        <v>51</v>
      </c>
      <c r="F39" s="103"/>
      <c r="G39" s="103"/>
      <c r="H39" s="103"/>
      <c r="I39" s="91"/>
    </row>
    <row r="40" spans="2:9">
      <c r="B40" s="1"/>
      <c r="C40" s="1"/>
      <c r="D40" s="1"/>
      <c r="E40" s="107">
        <f>SUBTOTAL(109,'June 25'!$E$8:$E$9)</f>
        <v>0</v>
      </c>
      <c r="F40" s="108"/>
      <c r="G40" s="108"/>
      <c r="H40" s="108"/>
      <c r="I40" s="87" t="s">
        <v>82</v>
      </c>
    </row>
    <row r="41" spans="2:9">
      <c r="C41" s="1"/>
      <c r="D41" s="1"/>
      <c r="E41" s="1"/>
      <c r="F41" s="1"/>
      <c r="G41" s="1"/>
      <c r="H41" s="1"/>
      <c r="I41" s="1"/>
    </row>
  </sheetData>
  <mergeCells count="6">
    <mergeCell ref="E40:H40"/>
    <mergeCell ref="E18:H18"/>
    <mergeCell ref="E19:H19"/>
    <mergeCell ref="P18:S18"/>
    <mergeCell ref="P19:S19"/>
    <mergeCell ref="E39:H39"/>
  </mergeCells>
  <dataValidations count="19">
    <dataValidation allowBlank="1" showInputMessage="1" showErrorMessage="1" prompt="Create a Weekly Time Sheet in this worksheet. Total Hours and Total Pay are automatically calculated at end of TimeSheet table" sqref="B3 M3 B24"/>
    <dataValidation allowBlank="1" showInputMessage="1" showErrorMessage="1" prompt="Title of this worksheet is in this cell" sqref="C3:I3 N3:T3 C24:I24"/>
    <dataValidation allowBlank="1" showInputMessage="1" showErrorMessage="1" prompt="Enter Company Name in this cell. Enter employee details in cells below and Week ending date in cell C5" sqref="C4 N4 C25"/>
    <dataValidation allowBlank="1" showInputMessage="1" showErrorMessage="1" prompt="Enter Employee name in cell at right" sqref="C5 N5 C26"/>
    <dataValidation allowBlank="1" showInputMessage="1" showErrorMessage="1" prompt="Enter Employee name in this cell" sqref="D5:E5 O5:P5 D26:E26"/>
    <dataValidation allowBlank="1" showInputMessage="1" showErrorMessage="1" prompt="Enter Employee phone number in cell at right" sqref="G5 R5 G26"/>
    <dataValidation allowBlank="1" showInputMessage="1" showErrorMessage="1" prompt="Enter Employee phone number in this cell" sqref="H5:I5 S5:T5 H26:I26"/>
    <dataValidation allowBlank="1" showInputMessage="1" showErrorMessage="1" prompt="Enter Regular Hours in this column under this heading" sqref="E8 P8 E29"/>
    <dataValidation allowBlank="1" showInputMessage="1" showErrorMessage="1" prompt="Date is automatically updated in this column under this heading based on Week ending date in cell C5" sqref="D8 O8 D29"/>
    <dataValidation allowBlank="1" showInputMessage="1" showErrorMessage="1" prompt="Enter Overtime Hours in this column under this heading" sqref="F8 Q8 F29"/>
    <dataValidation allowBlank="1" showInputMessage="1" showErrorMessage="1" prompt="Enter Sick hours in this column under this heading" sqref="G8 R8 G29"/>
    <dataValidation allowBlank="1" showInputMessage="1" showErrorMessage="1" prompt="Enter Vacation hours in this column under this heading" sqref="H8 S8 H29"/>
    <dataValidation allowBlank="1" showInputMessage="1" showErrorMessage="1" prompt="Total Hours for each weekday are automatically calculated in this column under this heading" sqref="I8 T8 I29"/>
    <dataValidation allowBlank="1" showInputMessage="1" showErrorMessage="1" prompt="Total hours for the entire period are automatically calculated in cells at right" sqref="D17 O17 D38"/>
    <dataValidation allowBlank="1" showInputMessage="1" showErrorMessage="1" prompt="Enter Employee signature in this cell" sqref="E18:H18 P18:S18 E39:H39"/>
    <dataValidation allowBlank="1" showInputMessage="1" showErrorMessage="1" prompt="Enter Date in this cell" sqref="I18 T18 I39"/>
    <dataValidation allowBlank="1" showInputMessage="1" showErrorMessage="1" prompt="Enter Week ending date in cell at right" sqref="C6 N6 C27"/>
    <dataValidation allowBlank="1" showInputMessage="1" showErrorMessage="1" prompt="Enter Week ending date in this cell" sqref="D6 O6 D27"/>
    <dataValidation allowBlank="1" showInputMessage="1" showErrorMessage="1" prompt="Weekdays are automatically updated in this column under this heading" sqref="C8 N8 C29"/>
  </dataValidations>
  <pageMargins left="0.7" right="0.7" top="0.75" bottom="0.75" header="0.3" footer="0.3"/>
  <drawing r:id="rId1"/>
  <legacyDrawing r:id="rId2"/>
  <tableParts count="3"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 Feb 25</vt:lpstr>
      <vt:lpstr>March 25</vt:lpstr>
      <vt:lpstr>April 25</vt:lpstr>
      <vt:lpstr>May 25</vt:lpstr>
      <vt:lpstr>June 25</vt:lpstr>
      <vt:lpstr>July 2025</vt:lpstr>
      <vt:lpstr>August 25</vt:lpstr>
      <vt:lpstr>September 25</vt:lpstr>
    </vt:vector>
  </TitlesOfParts>
  <Company>HSWT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hswt</dc:creator>
  <cp:lastModifiedBy>Thembeni Mazamisa</cp:lastModifiedBy>
  <cp:lastPrinted>2025-05-17T19:13:14Z</cp:lastPrinted>
  <dcterms:created xsi:type="dcterms:W3CDTF">2025-05-07T08:26:55Z</dcterms:created>
  <dcterms:modified xsi:type="dcterms:W3CDTF">2025-09-22T13:38:22Z</dcterms:modified>
</cp:coreProperties>
</file>